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0720" windowHeight="13296" activeTab="1"/>
  </bookViews>
  <sheets>
    <sheet name="Výhledy " sheetId="1" r:id="rId1"/>
    <sheet name="Rozpočty" sheetId="2" r:id="rId2"/>
  </sheets>
  <definedNames/>
  <calcPr fullCalcOnLoad="1"/>
</workbook>
</file>

<file path=xl/sharedStrings.xml><?xml version="1.0" encoding="utf-8"?>
<sst xmlns="http://schemas.openxmlformats.org/spreadsheetml/2006/main" count="249" uniqueCount="99">
  <si>
    <t>Organizace:</t>
  </si>
  <si>
    <t>Doplňková činnost</t>
  </si>
  <si>
    <t>Spotřeba materiálu</t>
  </si>
  <si>
    <t>Opravy a udržování</t>
  </si>
  <si>
    <t>Cestovné</t>
  </si>
  <si>
    <t>Náklady na reprezentaci</t>
  </si>
  <si>
    <t>Prodaný materiál</t>
  </si>
  <si>
    <t>Náklady celkem</t>
  </si>
  <si>
    <t>Výnosy celkem</t>
  </si>
  <si>
    <t>x</t>
  </si>
  <si>
    <t>Účet</t>
  </si>
  <si>
    <t>Zákonné sociální pojištění</t>
  </si>
  <si>
    <t>z toho:</t>
  </si>
  <si>
    <t>Plán nákladů:</t>
  </si>
  <si>
    <t>Název</t>
  </si>
  <si>
    <t>Spotřeba potravin</t>
  </si>
  <si>
    <t xml:space="preserve">            el. energie</t>
  </si>
  <si>
    <t xml:space="preserve">            voda</t>
  </si>
  <si>
    <t xml:space="preserve">            plyn</t>
  </si>
  <si>
    <t>Plán výnosů:</t>
  </si>
  <si>
    <t>Datum předání:</t>
  </si>
  <si>
    <t>Datum převzetí:</t>
  </si>
  <si>
    <t xml:space="preserve">            pára</t>
  </si>
  <si>
    <t xml:space="preserve">Celkem </t>
  </si>
  <si>
    <t>Čerpání fondů</t>
  </si>
  <si>
    <t>Výnosy z prodeje materiálu</t>
  </si>
  <si>
    <t>Celkem Kč</t>
  </si>
  <si>
    <r>
      <t xml:space="preserve">Spotřeba energií celkem </t>
    </r>
    <r>
      <rPr>
        <sz val="8"/>
        <rFont val="Arial CE"/>
        <family val="0"/>
      </rPr>
      <t>(vzorec)</t>
    </r>
  </si>
  <si>
    <t>Jiné soc. pojištění (Kooperativa)</t>
  </si>
  <si>
    <t>Zák. soc. náklady (FKSP)</t>
  </si>
  <si>
    <t>Jiné soc. náklady</t>
  </si>
  <si>
    <t>Daň silniční</t>
  </si>
  <si>
    <t>Ostatní náklady z činností</t>
  </si>
  <si>
    <t>Kurzové ztráty</t>
  </si>
  <si>
    <t>Výnosy z prodeje vlastních výrobků</t>
  </si>
  <si>
    <t xml:space="preserve">Výnosy z prodeje služeb </t>
  </si>
  <si>
    <t>Výnosy z pronájmu (vč. služeb)</t>
  </si>
  <si>
    <t>Jiné výnosy z vlast. výkonů - úplata</t>
  </si>
  <si>
    <t>Ostatní výnosy z činností</t>
  </si>
  <si>
    <t>Kurzové zisky</t>
  </si>
  <si>
    <t>Jiné daně a poplatky</t>
  </si>
  <si>
    <t xml:space="preserve">Statutární město </t>
  </si>
  <si>
    <t>Razítko, podpis statutátního orgánu:</t>
  </si>
  <si>
    <t xml:space="preserve">Výn. vybr. míst. vlád. inst. z transferů  </t>
  </si>
  <si>
    <t>Ostatní služby (vč. bank. popl.)</t>
  </si>
  <si>
    <t>Výnosy z vyřazených pohledávek</t>
  </si>
  <si>
    <t>Razítko a podpis za Odbor sociálních věcí a školství:</t>
  </si>
  <si>
    <t>Zákonné sociální pojištění (zdravotní)</t>
  </si>
  <si>
    <t>Zák. soc. náklady (Věcná režie)</t>
  </si>
  <si>
    <t>Náklady z drobného dlouhodobého majetku</t>
  </si>
  <si>
    <t xml:space="preserve">Výn. vybr. MVI z transferů (z dotací)  </t>
  </si>
  <si>
    <t>Odpisy dl. majetku (z dotací nekryto zřiz.)</t>
  </si>
  <si>
    <t>Nařízený odvod z odpisů z 416 IF:</t>
  </si>
  <si>
    <t>Jiné výnosy z vlast. výkonů - ostatní</t>
  </si>
  <si>
    <t>Mzdové náklady (vč. náhrad do 14.dne PN)</t>
  </si>
  <si>
    <t xml:space="preserve">Úroky (vč. snížení o daň) </t>
  </si>
  <si>
    <t>Příděl do FI:</t>
  </si>
  <si>
    <t>Výnosy z prodeje DHM</t>
  </si>
  <si>
    <t>Smluvní pokuty a úroky z prodlení</t>
  </si>
  <si>
    <t>Jiné zdroje</t>
  </si>
  <si>
    <t xml:space="preserve">2 x </t>
  </si>
  <si>
    <t>Výsledek hospodaření  Zisk/Ztráta</t>
  </si>
  <si>
    <t xml:space="preserve">Statutární 
město </t>
  </si>
  <si>
    <t>Jiné 
zdroje</t>
  </si>
  <si>
    <t>Doplňková 
činnost</t>
  </si>
  <si>
    <t xml:space="preserve">Původní rozpočet </t>
  </si>
  <si>
    <t xml:space="preserve">Očekávané plnění ropočtu  </t>
  </si>
  <si>
    <t>Odpisy mov. majetku na děti/žáky vlastní</t>
  </si>
  <si>
    <t>Odpisy nem. maj.na cizí strávníky</t>
  </si>
  <si>
    <t>Odpisy mov. maj. na děti/žáky jiných zřizov.</t>
  </si>
  <si>
    <t>Odpisy mov. maj. na cizí strávníky</t>
  </si>
  <si>
    <t>Odpisy nem. maj. na děti/žáky vlastní</t>
  </si>
  <si>
    <t>Odpisy nem. maj.na děti/žáky jiných zřizov.</t>
  </si>
  <si>
    <t>Příloha č. A 11 b nerozepsaná</t>
  </si>
  <si>
    <t>Příloha č. A 11 b podrobná</t>
  </si>
  <si>
    <t xml:space="preserve">
Celkem </t>
  </si>
  <si>
    <t>Příloha č. A 11a podrobná</t>
  </si>
  <si>
    <t>Příloha č. A 11a nerozepsaná</t>
  </si>
  <si>
    <t>Příděl do Fondu investic:</t>
  </si>
  <si>
    <t>Nařízený odvod z odpisů:</t>
  </si>
  <si>
    <t>Nařízený odvod z odpisů :</t>
  </si>
  <si>
    <t xml:space="preserve">Očekávané plnění rozpočtu  </t>
  </si>
  <si>
    <t>Rozpočet na rok 2024</t>
  </si>
  <si>
    <t xml:space="preserve">Střednědobý výhled rozpočtu na rok 2025 </t>
  </si>
  <si>
    <t>Střednědobý výhled rozpočtu na rok 2026</t>
  </si>
  <si>
    <t>Rozpočet - Plán (návrh plánu) výnosů a nákladů příspěvkové organizace - střednědobý výhled pro roky 2025- 2026 (rozepsaný na jednotlivé účty v tis. Kč)</t>
  </si>
  <si>
    <t>Rozpočet - Plán (návrh plánu)  výnosů a nákladů příspěvkové organizace - střednědobý výhled pro roky 2025 - 2026  (nerozepsaný na jednotlivé účty  v tis. Kč)</t>
  </si>
  <si>
    <t>Střednědobý výhled rozpočtu na rok 2025</t>
  </si>
  <si>
    <t xml:space="preserve">Střednědobý výhled rozpočtu na rok 2026 </t>
  </si>
  <si>
    <t>Rozpočet na rok 2024 v tis. Kč</t>
  </si>
  <si>
    <t>Rozpočet - Plán (návrh plánu)  výnosů a nákladů příspěvkové organizace na rok 2024 ke zveřejnění (nerozepsaný na jednotlivé účty)</t>
  </si>
  <si>
    <t>Rozpočet na rok 2023 v tis. Kč</t>
  </si>
  <si>
    <t>Upravený rozpočet k datu 31.8.2023</t>
  </si>
  <si>
    <t>Rozpočet - Plán (návrh plánu) výnosů a nákladů příspěvkové organizace na rok 2024 ke zveřejnění (rozepsaný na jednotlivé účty)</t>
  </si>
  <si>
    <r>
      <t>výnosy ITI</t>
    </r>
    <r>
      <rPr>
        <sz val="8"/>
        <rFont val="Arial CE"/>
        <family val="0"/>
      </rPr>
      <t xml:space="preserve"> odpisy</t>
    </r>
  </si>
  <si>
    <t>Odpisy nem. maj.transfery</t>
  </si>
  <si>
    <t>ZŠ B.Němcové 16</t>
  </si>
  <si>
    <t>Mgr. Bc. Ilona Bočinská</t>
  </si>
  <si>
    <t>ředitelka školy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</si>
</sst>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-* #,##0.0\ _K_č_-;\-* #,##0.0\ _K_č_-;_-* &quot;-&quot;??\ _K_č_-;_-@_-"/>
    <numFmt numFmtId="167" formatCode="_-* #,##0\ _K_č_-;\-* #,##0\ _K_č_-;_-* &quot;-&quot;??\ _K_č_-;_-@_-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#,##0.00_ ;\-#,##0.00\ "/>
    <numFmt numFmtId="174" formatCode="[$-405]d\.\ mmmm\ yyyy"/>
    <numFmt numFmtId="175" formatCode="_-* #,##0.0\ _K_č_-;\-* #,##0.0\ _K_č_-;_-* &quot;-&quot;?\ _K_č_-;_-@_-"/>
    <numFmt numFmtId="176" formatCode="0.0"/>
    <numFmt numFmtId="177" formatCode="_-* #,##0.000\ _K_č_-;\-* #,##0.000\ _K_č_-;_-* &quot;-&quot;??\ _K_č_-;_-@_-"/>
    <numFmt numFmtId="178" formatCode="#,##0.00\ &quot;Kč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¥€-2]\ #\ ##,000_);[Red]\([$€-2]\ #\ ##,000\)"/>
  </numFmts>
  <fonts count="5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9"/>
      <name val="Arial CE"/>
      <family val="2"/>
    </font>
    <font>
      <b/>
      <sz val="12"/>
      <name val="Arial CE"/>
      <family val="2"/>
    </font>
    <font>
      <b/>
      <sz val="8"/>
      <color indexed="12"/>
      <name val="Arial CE"/>
      <family val="0"/>
    </font>
    <font>
      <sz val="12"/>
      <name val="Arial CE"/>
      <family val="2"/>
    </font>
    <font>
      <b/>
      <sz val="7"/>
      <name val="Arial CE"/>
      <family val="0"/>
    </font>
    <font>
      <b/>
      <sz val="8"/>
      <color indexed="48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Arial CE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b/>
      <sz val="8"/>
      <color indexed="3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  <font>
      <b/>
      <sz val="8"/>
      <color rgb="FF0070C0"/>
      <name val="Arial CE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165" fontId="0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3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0" borderId="2" applyNumberFormat="0" applyAlignment="0" applyProtection="0"/>
    <xf numFmtId="44" fontId="0" fillId="0" borderId="0" applyFont="0" applyFill="0" applyBorder="0" applyAlignment="0" applyProtection="0"/>
    <xf numFmtId="44" fontId="12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3" fillId="0" borderId="0">
      <alignment/>
      <protection/>
    </xf>
    <xf numFmtId="0" fontId="4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46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5" fillId="33" borderId="13" xfId="0" applyFont="1" applyFill="1" applyBorder="1" applyAlignment="1">
      <alignment horizontal="center" wrapText="1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165" fontId="4" fillId="0" borderId="0" xfId="34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6" fillId="0" borderId="0" xfId="0" applyFont="1" applyAlignment="1">
      <alignment/>
    </xf>
    <xf numFmtId="0" fontId="4" fillId="0" borderId="22" xfId="0" applyFont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6" fillId="33" borderId="23" xfId="0" applyFont="1" applyFill="1" applyBorder="1" applyAlignment="1">
      <alignment horizontal="center" wrapText="1"/>
    </xf>
    <xf numFmtId="0" fontId="4" fillId="0" borderId="14" xfId="0" applyFont="1" applyBorder="1" applyAlignment="1">
      <alignment/>
    </xf>
    <xf numFmtId="0" fontId="7" fillId="0" borderId="0" xfId="0" applyFont="1" applyAlignment="1">
      <alignment/>
    </xf>
    <xf numFmtId="0" fontId="4" fillId="0" borderId="24" xfId="0" applyFont="1" applyBorder="1" applyAlignment="1">
      <alignment/>
    </xf>
    <xf numFmtId="0" fontId="9" fillId="35" borderId="13" xfId="0" applyFont="1" applyFill="1" applyBorder="1" applyAlignment="1">
      <alignment/>
    </xf>
    <xf numFmtId="0" fontId="1" fillId="36" borderId="25" xfId="0" applyFont="1" applyFill="1" applyBorder="1" applyAlignment="1">
      <alignment/>
    </xf>
    <xf numFmtId="0" fontId="0" fillId="36" borderId="26" xfId="0" applyFill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36" borderId="23" xfId="0" applyFont="1" applyFill="1" applyBorder="1" applyAlignment="1">
      <alignment/>
    </xf>
    <xf numFmtId="0" fontId="6" fillId="33" borderId="29" xfId="0" applyFont="1" applyFill="1" applyBorder="1" applyAlignment="1">
      <alignment horizontal="center" wrapText="1"/>
    </xf>
    <xf numFmtId="0" fontId="8" fillId="0" borderId="14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4" fillId="0" borderId="15" xfId="0" applyFont="1" applyBorder="1" applyAlignment="1">
      <alignment wrapText="1"/>
    </xf>
    <xf numFmtId="0" fontId="5" fillId="34" borderId="23" xfId="0" applyFont="1" applyFill="1" applyBorder="1" applyAlignment="1">
      <alignment/>
    </xf>
    <xf numFmtId="0" fontId="4" fillId="0" borderId="14" xfId="0" applyFont="1" applyBorder="1" applyAlignment="1">
      <alignment wrapText="1"/>
    </xf>
    <xf numFmtId="0" fontId="5" fillId="35" borderId="30" xfId="0" applyFont="1" applyFill="1" applyBorder="1" applyAlignment="1">
      <alignment/>
    </xf>
    <xf numFmtId="0" fontId="5" fillId="36" borderId="31" xfId="0" applyFont="1" applyFill="1" applyBorder="1" applyAlignment="1">
      <alignment/>
    </xf>
    <xf numFmtId="0" fontId="4" fillId="36" borderId="32" xfId="0" applyFont="1" applyFill="1" applyBorder="1" applyAlignment="1">
      <alignment/>
    </xf>
    <xf numFmtId="0" fontId="8" fillId="0" borderId="33" xfId="0" applyFont="1" applyBorder="1" applyAlignment="1">
      <alignment horizontal="center"/>
    </xf>
    <xf numFmtId="0" fontId="11" fillId="0" borderId="34" xfId="0" applyFont="1" applyBorder="1" applyAlignment="1">
      <alignment wrapText="1"/>
    </xf>
    <xf numFmtId="0" fontId="4" fillId="0" borderId="35" xfId="0" applyFont="1" applyBorder="1" applyAlignment="1">
      <alignment horizontal="center"/>
    </xf>
    <xf numFmtId="0" fontId="5" fillId="34" borderId="25" xfId="0" applyFont="1" applyFill="1" applyBorder="1" applyAlignment="1">
      <alignment horizontal="center"/>
    </xf>
    <xf numFmtId="0" fontId="5" fillId="34" borderId="30" xfId="0" applyFont="1" applyFill="1" applyBorder="1" applyAlignment="1">
      <alignment/>
    </xf>
    <xf numFmtId="0" fontId="6" fillId="33" borderId="23" xfId="0" applyFont="1" applyFill="1" applyBorder="1" applyAlignment="1">
      <alignment horizontal="center"/>
    </xf>
    <xf numFmtId="0" fontId="6" fillId="37" borderId="23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3" borderId="30" xfId="0" applyFont="1" applyFill="1" applyBorder="1" applyAlignment="1">
      <alignment horizontal="center"/>
    </xf>
    <xf numFmtId="0" fontId="52" fillId="0" borderId="0" xfId="0" applyFont="1" applyAlignment="1">
      <alignment/>
    </xf>
    <xf numFmtId="0" fontId="5" fillId="36" borderId="25" xfId="0" applyFont="1" applyFill="1" applyBorder="1" applyAlignment="1">
      <alignment/>
    </xf>
    <xf numFmtId="0" fontId="6" fillId="38" borderId="13" xfId="0" applyFont="1" applyFill="1" applyBorder="1" applyAlignment="1">
      <alignment horizontal="center" wrapText="1"/>
    </xf>
    <xf numFmtId="0" fontId="6" fillId="38" borderId="36" xfId="0" applyFont="1" applyFill="1" applyBorder="1" applyAlignment="1">
      <alignment horizontal="center" wrapText="1"/>
    </xf>
    <xf numFmtId="0" fontId="6" fillId="38" borderId="37" xfId="0" applyFont="1" applyFill="1" applyBorder="1" applyAlignment="1">
      <alignment horizontal="center" wrapText="1"/>
    </xf>
    <xf numFmtId="0" fontId="5" fillId="37" borderId="13" xfId="0" applyFont="1" applyFill="1" applyBorder="1" applyAlignment="1">
      <alignment horizontal="center" wrapText="1"/>
    </xf>
    <xf numFmtId="0" fontId="6" fillId="37" borderId="29" xfId="0" applyFont="1" applyFill="1" applyBorder="1" applyAlignment="1">
      <alignment horizontal="center" wrapText="1"/>
    </xf>
    <xf numFmtId="0" fontId="6" fillId="37" borderId="36" xfId="0" applyFont="1" applyFill="1" applyBorder="1" applyAlignment="1">
      <alignment horizontal="center" wrapText="1"/>
    </xf>
    <xf numFmtId="0" fontId="6" fillId="33" borderId="38" xfId="0" applyFont="1" applyFill="1" applyBorder="1" applyAlignment="1">
      <alignment horizontal="center" wrapText="1"/>
    </xf>
    <xf numFmtId="0" fontId="6" fillId="33" borderId="36" xfId="0" applyFont="1" applyFill="1" applyBorder="1" applyAlignment="1">
      <alignment horizontal="center" wrapText="1"/>
    </xf>
    <xf numFmtId="0" fontId="6" fillId="33" borderId="39" xfId="0" applyFont="1" applyFill="1" applyBorder="1" applyAlignment="1">
      <alignment horizontal="center"/>
    </xf>
    <xf numFmtId="0" fontId="6" fillId="38" borderId="23" xfId="0" applyFont="1" applyFill="1" applyBorder="1" applyAlignment="1">
      <alignment horizontal="center"/>
    </xf>
    <xf numFmtId="0" fontId="6" fillId="37" borderId="23" xfId="0" applyFont="1" applyFill="1" applyBorder="1" applyAlignment="1">
      <alignment horizontal="center" wrapText="1"/>
    </xf>
    <xf numFmtId="0" fontId="6" fillId="33" borderId="25" xfId="0" applyFont="1" applyFill="1" applyBorder="1" applyAlignment="1">
      <alignment horizontal="center" wrapText="1"/>
    </xf>
    <xf numFmtId="0" fontId="6" fillId="33" borderId="26" xfId="0" applyFont="1" applyFill="1" applyBorder="1" applyAlignment="1">
      <alignment horizontal="center" wrapText="1"/>
    </xf>
    <xf numFmtId="0" fontId="6" fillId="37" borderId="26" xfId="0" applyFont="1" applyFill="1" applyBorder="1" applyAlignment="1">
      <alignment horizontal="center" wrapText="1"/>
    </xf>
    <xf numFmtId="0" fontId="6" fillId="38" borderId="40" xfId="0" applyFont="1" applyFill="1" applyBorder="1" applyAlignment="1">
      <alignment horizontal="center" wrapText="1"/>
    </xf>
    <xf numFmtId="0" fontId="6" fillId="33" borderId="40" xfId="0" applyFont="1" applyFill="1" applyBorder="1" applyAlignment="1">
      <alignment horizontal="center" wrapText="1"/>
    </xf>
    <xf numFmtId="0" fontId="6" fillId="37" borderId="40" xfId="0" applyFont="1" applyFill="1" applyBorder="1" applyAlignment="1">
      <alignment horizontal="center" wrapText="1"/>
    </xf>
    <xf numFmtId="0" fontId="6" fillId="37" borderId="32" xfId="0" applyFont="1" applyFill="1" applyBorder="1" applyAlignment="1">
      <alignment horizontal="center"/>
    </xf>
    <xf numFmtId="0" fontId="6" fillId="38" borderId="41" xfId="0" applyFont="1" applyFill="1" applyBorder="1" applyAlignment="1">
      <alignment horizontal="center" wrapText="1"/>
    </xf>
    <xf numFmtId="0" fontId="6" fillId="38" borderId="39" xfId="0" applyFont="1" applyFill="1" applyBorder="1" applyAlignment="1">
      <alignment horizontal="center"/>
    </xf>
    <xf numFmtId="0" fontId="6" fillId="33" borderId="42" xfId="0" applyFont="1" applyFill="1" applyBorder="1" applyAlignment="1">
      <alignment horizontal="center" wrapText="1"/>
    </xf>
    <xf numFmtId="0" fontId="6" fillId="37" borderId="42" xfId="0" applyFont="1" applyFill="1" applyBorder="1" applyAlignment="1">
      <alignment horizontal="center" wrapText="1"/>
    </xf>
    <xf numFmtId="0" fontId="6" fillId="37" borderId="13" xfId="0" applyFont="1" applyFill="1" applyBorder="1" applyAlignment="1">
      <alignment horizontal="center" wrapText="1"/>
    </xf>
    <xf numFmtId="0" fontId="6" fillId="38" borderId="43" xfId="0" applyFont="1" applyFill="1" applyBorder="1" applyAlignment="1">
      <alignment horizontal="center" wrapText="1"/>
    </xf>
    <xf numFmtId="0" fontId="6" fillId="33" borderId="43" xfId="0" applyFont="1" applyFill="1" applyBorder="1" applyAlignment="1">
      <alignment horizontal="center" wrapText="1"/>
    </xf>
    <xf numFmtId="0" fontId="6" fillId="37" borderId="43" xfId="0" applyFont="1" applyFill="1" applyBorder="1" applyAlignment="1">
      <alignment horizontal="center" wrapText="1"/>
    </xf>
    <xf numFmtId="0" fontId="5" fillId="33" borderId="26" xfId="0" applyFont="1" applyFill="1" applyBorder="1" applyAlignment="1">
      <alignment horizontal="center"/>
    </xf>
    <xf numFmtId="0" fontId="5" fillId="35" borderId="26" xfId="0" applyFont="1" applyFill="1" applyBorder="1" applyAlignment="1">
      <alignment/>
    </xf>
    <xf numFmtId="0" fontId="5" fillId="33" borderId="23" xfId="0" applyFont="1" applyFill="1" applyBorder="1" applyAlignment="1">
      <alignment horizontal="center"/>
    </xf>
    <xf numFmtId="0" fontId="9" fillId="35" borderId="23" xfId="0" applyFont="1" applyFill="1" applyBorder="1" applyAlignment="1">
      <alignment/>
    </xf>
    <xf numFmtId="0" fontId="4" fillId="0" borderId="44" xfId="0" applyFont="1" applyBorder="1" applyAlignment="1">
      <alignment/>
    </xf>
    <xf numFmtId="0" fontId="4" fillId="0" borderId="27" xfId="0" applyFont="1" applyBorder="1" applyAlignment="1">
      <alignment/>
    </xf>
    <xf numFmtId="0" fontId="8" fillId="0" borderId="27" xfId="0" applyFont="1" applyBorder="1" applyAlignment="1">
      <alignment/>
    </xf>
    <xf numFmtId="0" fontId="4" fillId="0" borderId="27" xfId="0" applyFont="1" applyBorder="1" applyAlignment="1">
      <alignment wrapText="1"/>
    </xf>
    <xf numFmtId="0" fontId="53" fillId="0" borderId="45" xfId="0" applyFont="1" applyBorder="1" applyAlignment="1">
      <alignment wrapText="1"/>
    </xf>
    <xf numFmtId="0" fontId="5" fillId="34" borderId="26" xfId="0" applyFont="1" applyFill="1" applyBorder="1" applyAlignment="1">
      <alignment/>
    </xf>
    <xf numFmtId="0" fontId="8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5" fillId="34" borderId="23" xfId="0" applyFont="1" applyFill="1" applyBorder="1" applyAlignment="1">
      <alignment horizontal="center"/>
    </xf>
    <xf numFmtId="0" fontId="4" fillId="0" borderId="28" xfId="0" applyFont="1" applyBorder="1" applyAlignment="1">
      <alignment wrapText="1"/>
    </xf>
    <xf numFmtId="0" fontId="10" fillId="0" borderId="18" xfId="0" applyFont="1" applyBorder="1" applyAlignment="1">
      <alignment horizontal="center"/>
    </xf>
    <xf numFmtId="0" fontId="0" fillId="36" borderId="26" xfId="0" applyFont="1" applyFill="1" applyBorder="1" applyAlignment="1">
      <alignment/>
    </xf>
    <xf numFmtId="0" fontId="1" fillId="33" borderId="23" xfId="0" applyFont="1" applyFill="1" applyBorder="1" applyAlignment="1">
      <alignment horizontal="center"/>
    </xf>
    <xf numFmtId="0" fontId="1" fillId="33" borderId="26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46" xfId="0" applyFont="1" applyFill="1" applyBorder="1" applyAlignment="1">
      <alignment/>
    </xf>
    <xf numFmtId="0" fontId="1" fillId="0" borderId="47" xfId="0" applyFont="1" applyFill="1" applyBorder="1" applyAlignment="1">
      <alignment horizontal="center"/>
    </xf>
    <xf numFmtId="0" fontId="1" fillId="0" borderId="48" xfId="0" applyFont="1" applyFill="1" applyBorder="1" applyAlignment="1">
      <alignment/>
    </xf>
    <xf numFmtId="0" fontId="0" fillId="35" borderId="23" xfId="0" applyFont="1" applyFill="1" applyBorder="1" applyAlignment="1">
      <alignment/>
    </xf>
    <xf numFmtId="0" fontId="1" fillId="35" borderId="26" xfId="0" applyFont="1" applyFill="1" applyBorder="1" applyAlignment="1">
      <alignment/>
    </xf>
    <xf numFmtId="0" fontId="1" fillId="36" borderId="25" xfId="0" applyFont="1" applyFill="1" applyBorder="1" applyAlignment="1">
      <alignment/>
    </xf>
    <xf numFmtId="0" fontId="0" fillId="36" borderId="26" xfId="0" applyFont="1" applyFill="1" applyBorder="1" applyAlignment="1">
      <alignment/>
    </xf>
    <xf numFmtId="0" fontId="1" fillId="33" borderId="32" xfId="0" applyFont="1" applyFill="1" applyBorder="1" applyAlignment="1">
      <alignment horizontal="center"/>
    </xf>
    <xf numFmtId="0" fontId="1" fillId="33" borderId="3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49" xfId="0" applyFont="1" applyFill="1" applyBorder="1" applyAlignment="1">
      <alignment/>
    </xf>
    <xf numFmtId="0" fontId="1" fillId="0" borderId="21" xfId="0" applyFont="1" applyFill="1" applyBorder="1" applyAlignment="1">
      <alignment horizontal="center"/>
    </xf>
    <xf numFmtId="0" fontId="1" fillId="0" borderId="50" xfId="0" applyFont="1" applyFill="1" applyBorder="1" applyAlignment="1">
      <alignment/>
    </xf>
    <xf numFmtId="0" fontId="0" fillId="35" borderId="47" xfId="0" applyFont="1" applyFill="1" applyBorder="1" applyAlignment="1">
      <alignment/>
    </xf>
    <xf numFmtId="0" fontId="1" fillId="35" borderId="51" xfId="0" applyFont="1" applyFill="1" applyBorder="1" applyAlignment="1">
      <alignment/>
    </xf>
    <xf numFmtId="165" fontId="0" fillId="0" borderId="0" xfId="34" applyFont="1" applyAlignment="1">
      <alignment/>
    </xf>
    <xf numFmtId="0" fontId="1" fillId="0" borderId="0" xfId="0" applyFont="1" applyBorder="1" applyAlignment="1">
      <alignment/>
    </xf>
    <xf numFmtId="165" fontId="0" fillId="0" borderId="0" xfId="34" applyFont="1" applyBorder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/>
    </xf>
    <xf numFmtId="2" fontId="4" fillId="0" borderId="52" xfId="34" applyNumberFormat="1" applyFont="1" applyBorder="1" applyAlignment="1">
      <alignment/>
    </xf>
    <xf numFmtId="2" fontId="4" fillId="0" borderId="53" xfId="34" applyNumberFormat="1" applyFont="1" applyBorder="1" applyAlignment="1">
      <alignment/>
    </xf>
    <xf numFmtId="2" fontId="4" fillId="0" borderId="54" xfId="34" applyNumberFormat="1" applyFont="1" applyBorder="1" applyAlignment="1">
      <alignment/>
    </xf>
    <xf numFmtId="2" fontId="4" fillId="0" borderId="20" xfId="0" applyNumberFormat="1" applyFont="1" applyBorder="1" applyAlignment="1">
      <alignment/>
    </xf>
    <xf numFmtId="2" fontId="4" fillId="0" borderId="17" xfId="0" applyNumberFormat="1" applyFont="1" applyBorder="1" applyAlignment="1">
      <alignment/>
    </xf>
    <xf numFmtId="2" fontId="4" fillId="0" borderId="55" xfId="34" applyNumberFormat="1" applyFont="1" applyBorder="1" applyAlignment="1">
      <alignment/>
    </xf>
    <xf numFmtId="2" fontId="4" fillId="0" borderId="56" xfId="34" applyNumberFormat="1" applyFont="1" applyBorder="1" applyAlignment="1">
      <alignment/>
    </xf>
    <xf numFmtId="2" fontId="4" fillId="0" borderId="57" xfId="34" applyNumberFormat="1" applyFont="1" applyBorder="1" applyAlignment="1">
      <alignment/>
    </xf>
    <xf numFmtId="2" fontId="4" fillId="0" borderId="18" xfId="34" applyNumberFormat="1" applyFont="1" applyBorder="1" applyAlignment="1">
      <alignment/>
    </xf>
    <xf numFmtId="2" fontId="4" fillId="0" borderId="18" xfId="0" applyNumberFormat="1" applyFont="1" applyBorder="1" applyAlignment="1">
      <alignment/>
    </xf>
    <xf numFmtId="2" fontId="4" fillId="0" borderId="58" xfId="34" applyNumberFormat="1" applyFont="1" applyBorder="1" applyAlignment="1">
      <alignment/>
    </xf>
    <xf numFmtId="2" fontId="4" fillId="0" borderId="59" xfId="34" applyNumberFormat="1" applyFont="1" applyBorder="1" applyAlignment="1">
      <alignment/>
    </xf>
    <xf numFmtId="2" fontId="4" fillId="0" borderId="60" xfId="34" applyNumberFormat="1" applyFont="1" applyBorder="1" applyAlignment="1">
      <alignment/>
    </xf>
    <xf numFmtId="2" fontId="5" fillId="37" borderId="38" xfId="34" applyNumberFormat="1" applyFont="1" applyFill="1" applyBorder="1" applyAlignment="1">
      <alignment/>
    </xf>
    <xf numFmtId="2" fontId="5" fillId="37" borderId="23" xfId="34" applyNumberFormat="1" applyFont="1" applyFill="1" applyBorder="1" applyAlignment="1">
      <alignment/>
    </xf>
    <xf numFmtId="2" fontId="4" fillId="0" borderId="52" xfId="0" applyNumberFormat="1" applyFont="1" applyBorder="1" applyAlignment="1">
      <alignment/>
    </xf>
    <xf numFmtId="2" fontId="4" fillId="0" borderId="53" xfId="0" applyNumberFormat="1" applyFont="1" applyBorder="1" applyAlignment="1">
      <alignment/>
    </xf>
    <xf numFmtId="2" fontId="4" fillId="0" borderId="54" xfId="0" applyNumberFormat="1" applyFont="1" applyBorder="1" applyAlignment="1">
      <alignment/>
    </xf>
    <xf numFmtId="2" fontId="4" fillId="0" borderId="19" xfId="0" applyNumberFormat="1" applyFont="1" applyBorder="1" applyAlignment="1">
      <alignment/>
    </xf>
    <xf numFmtId="2" fontId="4" fillId="0" borderId="21" xfId="0" applyNumberFormat="1" applyFont="1" applyBorder="1" applyAlignment="1">
      <alignment/>
    </xf>
    <xf numFmtId="2" fontId="5" fillId="37" borderId="36" xfId="34" applyNumberFormat="1" applyFont="1" applyFill="1" applyBorder="1" applyAlignment="1">
      <alignment/>
    </xf>
    <xf numFmtId="2" fontId="5" fillId="35" borderId="38" xfId="0" applyNumberFormat="1" applyFont="1" applyFill="1" applyBorder="1" applyAlignment="1">
      <alignment/>
    </xf>
    <xf numFmtId="2" fontId="5" fillId="35" borderId="36" xfId="0" applyNumberFormat="1" applyFont="1" applyFill="1" applyBorder="1" applyAlignment="1">
      <alignment/>
    </xf>
    <xf numFmtId="2" fontId="5" fillId="35" borderId="23" xfId="0" applyNumberFormat="1" applyFont="1" applyFill="1" applyBorder="1" applyAlignment="1">
      <alignment/>
    </xf>
    <xf numFmtId="2" fontId="5" fillId="39" borderId="29" xfId="34" applyNumberFormat="1" applyFont="1" applyFill="1" applyBorder="1" applyAlignment="1">
      <alignment/>
    </xf>
    <xf numFmtId="2" fontId="5" fillId="39" borderId="38" xfId="34" applyNumberFormat="1" applyFont="1" applyFill="1" applyBorder="1" applyAlignment="1">
      <alignment/>
    </xf>
    <xf numFmtId="2" fontId="5" fillId="39" borderId="23" xfId="34" applyNumberFormat="1" applyFont="1" applyFill="1" applyBorder="1" applyAlignment="1">
      <alignment/>
    </xf>
    <xf numFmtId="2" fontId="5" fillId="39" borderId="36" xfId="34" applyNumberFormat="1" applyFont="1" applyFill="1" applyBorder="1" applyAlignment="1">
      <alignment/>
    </xf>
    <xf numFmtId="2" fontId="5" fillId="39" borderId="37" xfId="34" applyNumberFormat="1" applyFont="1" applyFill="1" applyBorder="1" applyAlignment="1">
      <alignment/>
    </xf>
    <xf numFmtId="2" fontId="5" fillId="37" borderId="29" xfId="34" applyNumberFormat="1" applyFont="1" applyFill="1" applyBorder="1" applyAlignment="1">
      <alignment/>
    </xf>
    <xf numFmtId="0" fontId="1" fillId="0" borderId="61" xfId="0" applyFont="1" applyBorder="1" applyAlignment="1">
      <alignment/>
    </xf>
    <xf numFmtId="0" fontId="1" fillId="0" borderId="62" xfId="0" applyFont="1" applyBorder="1" applyAlignment="1">
      <alignment/>
    </xf>
    <xf numFmtId="2" fontId="4" fillId="0" borderId="17" xfId="34" applyNumberFormat="1" applyFont="1" applyBorder="1" applyAlignment="1">
      <alignment/>
    </xf>
    <xf numFmtId="2" fontId="4" fillId="0" borderId="20" xfId="34" applyNumberFormat="1" applyFont="1" applyBorder="1" applyAlignment="1">
      <alignment/>
    </xf>
    <xf numFmtId="2" fontId="4" fillId="0" borderId="19" xfId="34" applyNumberFormat="1" applyFont="1" applyBorder="1" applyAlignment="1">
      <alignment/>
    </xf>
    <xf numFmtId="2" fontId="5" fillId="38" borderId="13" xfId="34" applyNumberFormat="1" applyFont="1" applyFill="1" applyBorder="1" applyAlignment="1">
      <alignment/>
    </xf>
    <xf numFmtId="2" fontId="5" fillId="38" borderId="23" xfId="34" applyNumberFormat="1" applyFont="1" applyFill="1" applyBorder="1" applyAlignment="1">
      <alignment/>
    </xf>
    <xf numFmtId="2" fontId="4" fillId="40" borderId="20" xfId="34" applyNumberFormat="1" applyFont="1" applyFill="1" applyBorder="1" applyAlignment="1">
      <alignment/>
    </xf>
    <xf numFmtId="2" fontId="5" fillId="0" borderId="11" xfId="34" applyNumberFormat="1" applyFont="1" applyBorder="1" applyAlignment="1">
      <alignment wrapText="1"/>
    </xf>
    <xf numFmtId="2" fontId="5" fillId="0" borderId="60" xfId="34" applyNumberFormat="1" applyFont="1" applyBorder="1" applyAlignment="1">
      <alignment wrapText="1"/>
    </xf>
    <xf numFmtId="2" fontId="5" fillId="35" borderId="38" xfId="34" applyNumberFormat="1" applyFont="1" applyFill="1" applyBorder="1" applyAlignment="1">
      <alignment/>
    </xf>
    <xf numFmtId="2" fontId="5" fillId="35" borderId="36" xfId="34" applyNumberFormat="1" applyFont="1" applyFill="1" applyBorder="1" applyAlignment="1">
      <alignment/>
    </xf>
    <xf numFmtId="2" fontId="5" fillId="35" borderId="23" xfId="34" applyNumberFormat="1" applyFont="1" applyFill="1" applyBorder="1" applyAlignment="1">
      <alignment/>
    </xf>
    <xf numFmtId="2" fontId="5" fillId="35" borderId="37" xfId="34" applyNumberFormat="1" applyFont="1" applyFill="1" applyBorder="1" applyAlignment="1">
      <alignment/>
    </xf>
    <xf numFmtId="2" fontId="4" fillId="0" borderId="13" xfId="34" applyNumberFormat="1" applyFont="1" applyBorder="1" applyAlignment="1">
      <alignment/>
    </xf>
    <xf numFmtId="2" fontId="4" fillId="0" borderId="0" xfId="34" applyNumberFormat="1" applyFont="1" applyAlignment="1">
      <alignment/>
    </xf>
    <xf numFmtId="2" fontId="5" fillId="0" borderId="13" xfId="0" applyNumberFormat="1" applyFont="1" applyBorder="1" applyAlignment="1">
      <alignment/>
    </xf>
    <xf numFmtId="2" fontId="5" fillId="0" borderId="36" xfId="0" applyNumberFormat="1" applyFont="1" applyBorder="1" applyAlignment="1">
      <alignment/>
    </xf>
    <xf numFmtId="2" fontId="5" fillId="0" borderId="37" xfId="0" applyNumberFormat="1" applyFont="1" applyBorder="1" applyAlignment="1">
      <alignment/>
    </xf>
    <xf numFmtId="2" fontId="4" fillId="0" borderId="36" xfId="0" applyNumberFormat="1" applyFont="1" applyBorder="1" applyAlignment="1">
      <alignment/>
    </xf>
    <xf numFmtId="2" fontId="4" fillId="0" borderId="30" xfId="0" applyNumberFormat="1" applyFont="1" applyBorder="1" applyAlignment="1">
      <alignment/>
    </xf>
    <xf numFmtId="2" fontId="4" fillId="0" borderId="38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2" fontId="5" fillId="0" borderId="30" xfId="0" applyNumberFormat="1" applyFont="1" applyBorder="1" applyAlignment="1">
      <alignment/>
    </xf>
    <xf numFmtId="2" fontId="5" fillId="0" borderId="22" xfId="0" applyNumberFormat="1" applyFont="1" applyFill="1" applyBorder="1" applyAlignment="1">
      <alignment/>
    </xf>
    <xf numFmtId="2" fontId="5" fillId="0" borderId="63" xfId="0" applyNumberFormat="1" applyFont="1" applyFill="1" applyBorder="1" applyAlignment="1">
      <alignment/>
    </xf>
    <xf numFmtId="2" fontId="5" fillId="0" borderId="24" xfId="0" applyNumberFormat="1" applyFont="1" applyFill="1" applyBorder="1" applyAlignment="1">
      <alignment/>
    </xf>
    <xf numFmtId="2" fontId="5" fillId="0" borderId="20" xfId="0" applyNumberFormat="1" applyFont="1" applyFill="1" applyBorder="1" applyAlignment="1">
      <alignment/>
    </xf>
    <xf numFmtId="2" fontId="5" fillId="0" borderId="64" xfId="0" applyNumberFormat="1" applyFont="1" applyFill="1" applyBorder="1" applyAlignment="1">
      <alignment/>
    </xf>
    <xf numFmtId="2" fontId="5" fillId="0" borderId="11" xfId="0" applyNumberFormat="1" applyFont="1" applyFill="1" applyBorder="1" applyAlignment="1">
      <alignment/>
    </xf>
    <xf numFmtId="2" fontId="5" fillId="0" borderId="59" xfId="0" applyNumberFormat="1" applyFont="1" applyFill="1" applyBorder="1" applyAlignment="1">
      <alignment/>
    </xf>
    <xf numFmtId="2" fontId="5" fillId="0" borderId="15" xfId="0" applyNumberFormat="1" applyFont="1" applyFill="1" applyBorder="1" applyAlignment="1">
      <alignment/>
    </xf>
    <xf numFmtId="2" fontId="5" fillId="0" borderId="19" xfId="0" applyNumberFormat="1" applyFont="1" applyFill="1" applyBorder="1" applyAlignment="1">
      <alignment/>
    </xf>
    <xf numFmtId="2" fontId="5" fillId="0" borderId="60" xfId="0" applyNumberFormat="1" applyFont="1" applyFill="1" applyBorder="1" applyAlignment="1">
      <alignment/>
    </xf>
    <xf numFmtId="2" fontId="5" fillId="35" borderId="13" xfId="0" applyNumberFormat="1" applyFont="1" applyFill="1" applyBorder="1" applyAlignment="1">
      <alignment/>
    </xf>
    <xf numFmtId="2" fontId="5" fillId="35" borderId="30" xfId="0" applyNumberFormat="1" applyFont="1" applyFill="1" applyBorder="1" applyAlignment="1">
      <alignment/>
    </xf>
    <xf numFmtId="2" fontId="5" fillId="35" borderId="37" xfId="0" applyNumberFormat="1" applyFont="1" applyFill="1" applyBorder="1" applyAlignment="1">
      <alignment/>
    </xf>
    <xf numFmtId="2" fontId="5" fillId="0" borderId="22" xfId="0" applyNumberFormat="1" applyFont="1" applyBorder="1" applyAlignment="1">
      <alignment/>
    </xf>
    <xf numFmtId="2" fontId="5" fillId="0" borderId="63" xfId="0" applyNumberFormat="1" applyFont="1" applyBorder="1" applyAlignment="1">
      <alignment/>
    </xf>
    <xf numFmtId="2" fontId="5" fillId="0" borderId="64" xfId="0" applyNumberFormat="1" applyFont="1" applyBorder="1" applyAlignment="1">
      <alignment/>
    </xf>
    <xf numFmtId="2" fontId="5" fillId="0" borderId="20" xfId="0" applyNumberFormat="1" applyFont="1" applyBorder="1" applyAlignment="1">
      <alignment/>
    </xf>
    <xf numFmtId="2" fontId="5" fillId="0" borderId="65" xfId="0" applyNumberFormat="1" applyFont="1" applyBorder="1" applyAlignment="1">
      <alignment/>
    </xf>
    <xf numFmtId="2" fontId="4" fillId="0" borderId="63" xfId="0" applyNumberFormat="1" applyFont="1" applyBorder="1" applyAlignment="1">
      <alignment/>
    </xf>
    <xf numFmtId="2" fontId="4" fillId="0" borderId="64" xfId="0" applyNumberFormat="1" applyFont="1" applyBorder="1" applyAlignment="1">
      <alignment/>
    </xf>
    <xf numFmtId="2" fontId="5" fillId="0" borderId="33" xfId="0" applyNumberFormat="1" applyFont="1" applyBorder="1" applyAlignment="1">
      <alignment/>
    </xf>
    <xf numFmtId="2" fontId="5" fillId="0" borderId="66" xfId="0" applyNumberFormat="1" applyFont="1" applyBorder="1" applyAlignment="1">
      <alignment/>
    </xf>
    <xf numFmtId="2" fontId="5" fillId="0" borderId="67" xfId="0" applyNumberFormat="1" applyFont="1" applyBorder="1" applyAlignment="1">
      <alignment/>
    </xf>
    <xf numFmtId="2" fontId="5" fillId="0" borderId="47" xfId="0" applyNumberFormat="1" applyFont="1" applyBorder="1" applyAlignment="1">
      <alignment/>
    </xf>
    <xf numFmtId="2" fontId="5" fillId="0" borderId="68" xfId="0" applyNumberFormat="1" applyFont="1" applyBorder="1" applyAlignment="1">
      <alignment/>
    </xf>
    <xf numFmtId="2" fontId="4" fillId="0" borderId="66" xfId="0" applyNumberFormat="1" applyFont="1" applyBorder="1" applyAlignment="1">
      <alignment/>
    </xf>
    <xf numFmtId="2" fontId="4" fillId="0" borderId="67" xfId="0" applyNumberFormat="1" applyFont="1" applyBorder="1" applyAlignment="1">
      <alignment/>
    </xf>
    <xf numFmtId="2" fontId="5" fillId="0" borderId="22" xfId="34" applyNumberFormat="1" applyFont="1" applyFill="1" applyBorder="1" applyAlignment="1">
      <alignment/>
    </xf>
    <xf numFmtId="2" fontId="5" fillId="0" borderId="65" xfId="34" applyNumberFormat="1" applyFont="1" applyFill="1" applyBorder="1" applyAlignment="1">
      <alignment/>
    </xf>
    <xf numFmtId="2" fontId="5" fillId="0" borderId="46" xfId="34" applyNumberFormat="1" applyFont="1" applyFill="1" applyBorder="1" applyAlignment="1">
      <alignment/>
    </xf>
    <xf numFmtId="2" fontId="5" fillId="0" borderId="49" xfId="34" applyNumberFormat="1" applyFont="1" applyFill="1" applyBorder="1" applyAlignment="1">
      <alignment/>
    </xf>
    <xf numFmtId="2" fontId="5" fillId="0" borderId="24" xfId="34" applyNumberFormat="1" applyFont="1" applyFill="1" applyBorder="1" applyAlignment="1">
      <alignment/>
    </xf>
    <xf numFmtId="2" fontId="5" fillId="0" borderId="69" xfId="34" applyNumberFormat="1" applyFont="1" applyFill="1" applyBorder="1" applyAlignment="1">
      <alignment/>
    </xf>
    <xf numFmtId="2" fontId="5" fillId="0" borderId="70" xfId="34" applyNumberFormat="1" applyFont="1" applyFill="1" applyBorder="1" applyAlignment="1">
      <alignment/>
    </xf>
    <xf numFmtId="2" fontId="5" fillId="0" borderId="71" xfId="34" applyNumberFormat="1" applyFont="1" applyFill="1" applyBorder="1" applyAlignment="1">
      <alignment/>
    </xf>
    <xf numFmtId="2" fontId="5" fillId="0" borderId="51" xfId="34" applyNumberFormat="1" applyFont="1" applyFill="1" applyBorder="1" applyAlignment="1">
      <alignment/>
    </xf>
    <xf numFmtId="2" fontId="5" fillId="0" borderId="48" xfId="34" applyNumberFormat="1" applyFont="1" applyFill="1" applyBorder="1" applyAlignment="1">
      <alignment/>
    </xf>
    <xf numFmtId="2" fontId="5" fillId="35" borderId="26" xfId="0" applyNumberFormat="1" applyFont="1" applyFill="1" applyBorder="1" applyAlignment="1">
      <alignment/>
    </xf>
    <xf numFmtId="2" fontId="5" fillId="35" borderId="29" xfId="0" applyNumberFormat="1" applyFont="1" applyFill="1" applyBorder="1" applyAlignment="1">
      <alignment/>
    </xf>
    <xf numFmtId="2" fontId="5" fillId="0" borderId="24" xfId="0" applyNumberFormat="1" applyFont="1" applyBorder="1" applyAlignment="1">
      <alignment/>
    </xf>
    <xf numFmtId="2" fontId="5" fillId="0" borderId="34" xfId="0" applyNumberFormat="1" applyFont="1" applyBorder="1" applyAlignment="1">
      <alignment/>
    </xf>
    <xf numFmtId="2" fontId="5" fillId="0" borderId="21" xfId="0" applyNumberFormat="1" applyFont="1" applyBorder="1" applyAlignment="1">
      <alignment/>
    </xf>
    <xf numFmtId="2" fontId="5" fillId="0" borderId="13" xfId="0" applyNumberFormat="1" applyFont="1" applyBorder="1" applyAlignment="1">
      <alignment/>
    </xf>
    <xf numFmtId="2" fontId="5" fillId="0" borderId="36" xfId="0" applyNumberFormat="1" applyFont="1" applyBorder="1" applyAlignment="1">
      <alignment/>
    </xf>
    <xf numFmtId="2" fontId="5" fillId="0" borderId="36" xfId="34" applyNumberFormat="1" applyFont="1" applyBorder="1" applyAlignment="1">
      <alignment/>
    </xf>
    <xf numFmtId="2" fontId="5" fillId="0" borderId="30" xfId="0" applyNumberFormat="1" applyFont="1" applyBorder="1" applyAlignment="1">
      <alignment/>
    </xf>
    <xf numFmtId="2" fontId="5" fillId="0" borderId="38" xfId="0" applyNumberFormat="1" applyFont="1" applyBorder="1" applyAlignment="1">
      <alignment/>
    </xf>
    <xf numFmtId="2" fontId="5" fillId="0" borderId="65" xfId="34" applyNumberFormat="1" applyFont="1" applyBorder="1" applyAlignment="1">
      <alignment/>
    </xf>
    <xf numFmtId="2" fontId="5" fillId="0" borderId="68" xfId="34" applyNumberFormat="1" applyFont="1" applyBorder="1" applyAlignment="1">
      <alignment/>
    </xf>
    <xf numFmtId="0" fontId="6" fillId="37" borderId="25" xfId="0" applyFont="1" applyFill="1" applyBorder="1" applyAlignment="1">
      <alignment horizontal="center"/>
    </xf>
    <xf numFmtId="0" fontId="6" fillId="37" borderId="29" xfId="0" applyFont="1" applyFill="1" applyBorder="1" applyAlignment="1">
      <alignment horizontal="center"/>
    </xf>
    <xf numFmtId="0" fontId="6" fillId="37" borderId="26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6" fillId="39" borderId="29" xfId="0" applyFont="1" applyFill="1" applyBorder="1" applyAlignment="1">
      <alignment horizontal="center"/>
    </xf>
    <xf numFmtId="0" fontId="6" fillId="39" borderId="26" xfId="0" applyFont="1" applyFill="1" applyBorder="1" applyAlignment="1">
      <alignment horizontal="center"/>
    </xf>
    <xf numFmtId="0" fontId="1" fillId="38" borderId="25" xfId="0" applyFont="1" applyFill="1" applyBorder="1" applyAlignment="1">
      <alignment horizontal="center"/>
    </xf>
    <xf numFmtId="0" fontId="1" fillId="38" borderId="29" xfId="0" applyFont="1" applyFill="1" applyBorder="1" applyAlignment="1">
      <alignment horizontal="center"/>
    </xf>
    <xf numFmtId="0" fontId="1" fillId="38" borderId="26" xfId="0" applyFont="1" applyFill="1" applyBorder="1" applyAlignment="1">
      <alignment horizontal="center"/>
    </xf>
    <xf numFmtId="0" fontId="1" fillId="39" borderId="61" xfId="0" applyFont="1" applyFill="1" applyBorder="1" applyAlignment="1">
      <alignment horizontal="center"/>
    </xf>
    <xf numFmtId="0" fontId="1" fillId="39" borderId="49" xfId="0" applyFont="1" applyFill="1" applyBorder="1" applyAlignment="1">
      <alignment horizontal="center"/>
    </xf>
    <xf numFmtId="0" fontId="1" fillId="39" borderId="46" xfId="0" applyFont="1" applyFill="1" applyBorder="1" applyAlignment="1">
      <alignment horizontal="center"/>
    </xf>
    <xf numFmtId="0" fontId="1" fillId="39" borderId="72" xfId="0" applyFont="1" applyFill="1" applyBorder="1" applyAlignment="1">
      <alignment horizontal="center"/>
    </xf>
    <xf numFmtId="0" fontId="1" fillId="39" borderId="51" xfId="0" applyFont="1" applyFill="1" applyBorder="1" applyAlignment="1">
      <alignment horizontal="center"/>
    </xf>
    <xf numFmtId="0" fontId="1" fillId="39" borderId="48" xfId="0" applyFont="1" applyFill="1" applyBorder="1" applyAlignment="1">
      <alignment horizontal="center"/>
    </xf>
    <xf numFmtId="0" fontId="1" fillId="37" borderId="73" xfId="0" applyFont="1" applyFill="1" applyBorder="1" applyAlignment="1">
      <alignment horizontal="center"/>
    </xf>
    <xf numFmtId="0" fontId="1" fillId="37" borderId="39" xfId="0" applyFont="1" applyFill="1" applyBorder="1" applyAlignment="1">
      <alignment horizontal="center"/>
    </xf>
    <xf numFmtId="0" fontId="1" fillId="37" borderId="42" xfId="0" applyFont="1" applyFill="1" applyBorder="1" applyAlignment="1">
      <alignment horizontal="center"/>
    </xf>
    <xf numFmtId="0" fontId="1" fillId="37" borderId="72" xfId="0" applyFont="1" applyFill="1" applyBorder="1" applyAlignment="1">
      <alignment horizontal="center"/>
    </xf>
    <xf numFmtId="0" fontId="1" fillId="37" borderId="51" xfId="0" applyFont="1" applyFill="1" applyBorder="1" applyAlignment="1">
      <alignment horizontal="center"/>
    </xf>
    <xf numFmtId="0" fontId="1" fillId="37" borderId="48" xfId="0" applyFont="1" applyFill="1" applyBorder="1" applyAlignment="1">
      <alignment horizontal="center"/>
    </xf>
  </cellXfs>
  <cellStyles count="63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Čárka 2" xfId="35"/>
    <cellStyle name="Čárka 3" xfId="36"/>
    <cellStyle name="Čárka 4" xfId="37"/>
    <cellStyle name="Čárka 4 2" xfId="38"/>
    <cellStyle name="Comma [0]" xfId="39"/>
    <cellStyle name="Hyperlink" xfId="40"/>
    <cellStyle name="Kontrolní buňka" xfId="41"/>
    <cellStyle name="Currency" xfId="42"/>
    <cellStyle name="Měna 2" xfId="43"/>
    <cellStyle name="Currency [0]" xfId="44"/>
    <cellStyle name="Nadpis 1" xfId="45"/>
    <cellStyle name="Nadpis 2" xfId="46"/>
    <cellStyle name="Nadpis 3" xfId="47"/>
    <cellStyle name="Nadpis 4" xfId="48"/>
    <cellStyle name="Název" xfId="49"/>
    <cellStyle name="Neutrální" xfId="50"/>
    <cellStyle name="Normální 2" xfId="51"/>
    <cellStyle name="Normální 2 2" xfId="52"/>
    <cellStyle name="Normální 2 3" xfId="53"/>
    <cellStyle name="Normální 3" xfId="54"/>
    <cellStyle name="Normální 4" xfId="55"/>
    <cellStyle name="Normální 5" xfId="56"/>
    <cellStyle name="Normální 5 2" xfId="57"/>
    <cellStyle name="Normální 6" xfId="58"/>
    <cellStyle name="Normální 6 2" xfId="59"/>
    <cellStyle name="Followed Hyperlink" xfId="60"/>
    <cellStyle name="Poznámka" xfId="61"/>
    <cellStyle name="Percent" xfId="62"/>
    <cellStyle name="Propojená buňka" xfId="63"/>
    <cellStyle name="Správně" xfId="64"/>
    <cellStyle name="Špatně" xfId="65"/>
    <cellStyle name="Text upozornění" xfId="66"/>
    <cellStyle name="Vstup" xfId="67"/>
    <cellStyle name="Výpočet" xfId="68"/>
    <cellStyle name="Výstup" xfId="69"/>
    <cellStyle name="Vysvětlující text" xfId="70"/>
    <cellStyle name="Zvýraznění 1" xfId="71"/>
    <cellStyle name="Zvýraznění 2" xfId="72"/>
    <cellStyle name="Zvýraznění 3" xfId="73"/>
    <cellStyle name="Zvýraznění 4" xfId="74"/>
    <cellStyle name="Zvýraznění 5" xfId="75"/>
    <cellStyle name="Zvýraznění 6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P83"/>
  <sheetViews>
    <sheetView zoomScalePageLayoutView="0" workbookViewId="0" topLeftCell="A1">
      <selection activeCell="C44" sqref="C44"/>
    </sheetView>
  </sheetViews>
  <sheetFormatPr defaultColWidth="9.00390625" defaultRowHeight="12.75"/>
  <cols>
    <col min="1" max="1" width="5.125" style="0" customWidth="1"/>
    <col min="2" max="2" width="32.50390625" style="0" customWidth="1"/>
    <col min="3" max="3" width="9.50390625" style="0" customWidth="1"/>
    <col min="4" max="5" width="10.625" style="0" customWidth="1"/>
    <col min="6" max="6" width="12.00390625" style="0" customWidth="1"/>
    <col min="7" max="7" width="10.625" style="0" customWidth="1"/>
    <col min="8" max="8" width="8.125" style="0" customWidth="1"/>
    <col min="9" max="9" width="12.375" style="0" customWidth="1"/>
    <col min="10" max="10" width="13.625" style="0" customWidth="1"/>
    <col min="11" max="11" width="10.375" style="0" customWidth="1"/>
    <col min="12" max="12" width="8.875" style="0" customWidth="1"/>
    <col min="13" max="13" width="11.625" style="0" customWidth="1"/>
    <col min="14" max="14" width="14.50390625" style="0" customWidth="1"/>
  </cols>
  <sheetData>
    <row r="1" ht="12.75">
      <c r="M1" t="s">
        <v>76</v>
      </c>
    </row>
    <row r="2" spans="10:14" ht="12.75">
      <c r="J2" s="5"/>
      <c r="N2" s="5" t="s">
        <v>60</v>
      </c>
    </row>
    <row r="3" spans="1:14" ht="15">
      <c r="A3" s="228" t="s">
        <v>85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</row>
    <row r="4" spans="1:9" ht="13.5" thickBot="1">
      <c r="A4" s="6" t="s">
        <v>0</v>
      </c>
      <c r="C4" s="16" t="s">
        <v>96</v>
      </c>
      <c r="G4" s="6"/>
      <c r="H4" s="6"/>
      <c r="I4" s="6"/>
    </row>
    <row r="5" spans="1:16" ht="13.5" thickBot="1">
      <c r="A5" s="28" t="s">
        <v>13</v>
      </c>
      <c r="B5" s="29"/>
      <c r="C5" s="231" t="s">
        <v>82</v>
      </c>
      <c r="D5" s="232"/>
      <c r="E5" s="232"/>
      <c r="F5" s="233"/>
      <c r="G5" s="229" t="s">
        <v>83</v>
      </c>
      <c r="H5" s="229"/>
      <c r="I5" s="229"/>
      <c r="J5" s="230"/>
      <c r="K5" s="225" t="s">
        <v>84</v>
      </c>
      <c r="L5" s="226"/>
      <c r="M5" s="226"/>
      <c r="N5" s="227"/>
      <c r="P5" s="53"/>
    </row>
    <row r="6" spans="1:14" ht="29.25" customHeight="1" thickBot="1">
      <c r="A6" s="51" t="s">
        <v>10</v>
      </c>
      <c r="B6" s="52" t="s">
        <v>14</v>
      </c>
      <c r="C6" s="55" t="s">
        <v>41</v>
      </c>
      <c r="D6" s="56" t="s">
        <v>63</v>
      </c>
      <c r="E6" s="57" t="s">
        <v>1</v>
      </c>
      <c r="F6" s="64" t="s">
        <v>26</v>
      </c>
      <c r="G6" s="61" t="s">
        <v>41</v>
      </c>
      <c r="H6" s="62" t="s">
        <v>59</v>
      </c>
      <c r="I6" s="61" t="s">
        <v>1</v>
      </c>
      <c r="J6" s="49" t="s">
        <v>26</v>
      </c>
      <c r="K6" s="77" t="s">
        <v>41</v>
      </c>
      <c r="L6" s="60" t="s">
        <v>59</v>
      </c>
      <c r="M6" s="59" t="s">
        <v>1</v>
      </c>
      <c r="N6" s="50" t="s">
        <v>26</v>
      </c>
    </row>
    <row r="7" spans="1:14" ht="12.75">
      <c r="A7" s="4">
        <v>501</v>
      </c>
      <c r="B7" s="10" t="s">
        <v>2</v>
      </c>
      <c r="C7" s="121">
        <v>109.036</v>
      </c>
      <c r="D7" s="122">
        <v>152.4</v>
      </c>
      <c r="E7" s="123"/>
      <c r="F7" s="154">
        <f>SUM(C7:E7)</f>
        <v>261.43600000000004</v>
      </c>
      <c r="G7" s="121">
        <v>91.137</v>
      </c>
      <c r="H7" s="121">
        <f>SUM(D7+D7*5%)</f>
        <v>160.02</v>
      </c>
      <c r="I7" s="121">
        <f>SUM(E7+E7*5%)</f>
        <v>0</v>
      </c>
      <c r="J7" s="154">
        <f>SUM(G7:I7)</f>
        <v>251.157</v>
      </c>
      <c r="K7" s="121">
        <v>99.07</v>
      </c>
      <c r="L7" s="121">
        <f>SUM(H7+H7*5%)</f>
        <v>168.02100000000002</v>
      </c>
      <c r="M7" s="121">
        <f>SUM(I7+I7*5%)</f>
        <v>0</v>
      </c>
      <c r="N7" s="153">
        <f>SUM(K7:M7)</f>
        <v>267.091</v>
      </c>
    </row>
    <row r="8" spans="1:14" ht="12.75">
      <c r="A8" s="2">
        <v>501</v>
      </c>
      <c r="B8" s="8" t="s">
        <v>15</v>
      </c>
      <c r="C8" s="126"/>
      <c r="D8" s="127"/>
      <c r="E8" s="128"/>
      <c r="F8" s="153">
        <f>SUM(C8:E8)</f>
        <v>0</v>
      </c>
      <c r="G8" s="126"/>
      <c r="H8" s="127"/>
      <c r="I8" s="128"/>
      <c r="J8" s="153">
        <f>SUM(G8:I8)</f>
        <v>0</v>
      </c>
      <c r="K8" s="126"/>
      <c r="L8" s="127"/>
      <c r="M8" s="128"/>
      <c r="N8" s="153">
        <f>SUM(K8:M8)</f>
        <v>0</v>
      </c>
    </row>
    <row r="9" spans="1:14" ht="12.75">
      <c r="A9" s="2">
        <v>502</v>
      </c>
      <c r="B9" s="35" t="s">
        <v>27</v>
      </c>
      <c r="C9" s="126">
        <f>SUM(C10:C13)</f>
        <v>1207</v>
      </c>
      <c r="D9" s="127">
        <f>SUM(D10:D13)</f>
        <v>0</v>
      </c>
      <c r="E9" s="128">
        <f>SUM(E10:E13)</f>
        <v>185</v>
      </c>
      <c r="F9" s="129">
        <f>SUM(F10:F13)</f>
        <v>1392</v>
      </c>
      <c r="G9" s="126">
        <f aca="true" t="shared" si="0" ref="G9:N9">SUM(G10:G13)</f>
        <v>1267.35</v>
      </c>
      <c r="H9" s="127">
        <f t="shared" si="0"/>
        <v>0</v>
      </c>
      <c r="I9" s="128">
        <f t="shared" si="0"/>
        <v>194.25</v>
      </c>
      <c r="J9" s="129">
        <f t="shared" si="0"/>
        <v>1461.6</v>
      </c>
      <c r="K9" s="126">
        <f t="shared" si="0"/>
        <v>1330.7175</v>
      </c>
      <c r="L9" s="127">
        <f t="shared" si="0"/>
        <v>0</v>
      </c>
      <c r="M9" s="128">
        <f t="shared" si="0"/>
        <v>203.9625</v>
      </c>
      <c r="N9" s="129">
        <f t="shared" si="0"/>
        <v>1534.68</v>
      </c>
    </row>
    <row r="10" spans="1:14" ht="12.75">
      <c r="A10" s="36" t="s">
        <v>12</v>
      </c>
      <c r="B10" s="35" t="s">
        <v>22</v>
      </c>
      <c r="C10" s="126">
        <v>800</v>
      </c>
      <c r="D10" s="127"/>
      <c r="E10" s="128">
        <v>120</v>
      </c>
      <c r="F10" s="153">
        <f aca="true" t="shared" si="1" ref="F10:F37">SUM(C10:E10)</f>
        <v>920</v>
      </c>
      <c r="G10" s="121">
        <f aca="true" t="shared" si="2" ref="G10:G37">SUM(C10+C10*5%)</f>
        <v>840</v>
      </c>
      <c r="H10" s="121">
        <f aca="true" t="shared" si="3" ref="H10:H37">SUM(D10+D10*5%)</f>
        <v>0</v>
      </c>
      <c r="I10" s="121">
        <f aca="true" t="shared" si="4" ref="I10:I37">SUM(E10+E10*5%)</f>
        <v>126</v>
      </c>
      <c r="J10" s="153">
        <f aca="true" t="shared" si="5" ref="J10:J37">SUM(G10:I10)</f>
        <v>966</v>
      </c>
      <c r="K10" s="121">
        <f aca="true" t="shared" si="6" ref="K10:K37">SUM(G10+G10*5%)</f>
        <v>882</v>
      </c>
      <c r="L10" s="121">
        <f aca="true" t="shared" si="7" ref="L10:L37">SUM(H10+H10*5%)</f>
        <v>0</v>
      </c>
      <c r="M10" s="121">
        <f aca="true" t="shared" si="8" ref="M10:M37">SUM(I10+I10*5%)</f>
        <v>132.3</v>
      </c>
      <c r="N10" s="153">
        <f aca="true" t="shared" si="9" ref="N10:N37">SUM(K10:M10)</f>
        <v>1014.3</v>
      </c>
    </row>
    <row r="11" spans="1:14" ht="12.75">
      <c r="A11" s="2"/>
      <c r="B11" s="8" t="s">
        <v>16</v>
      </c>
      <c r="C11" s="126">
        <v>370</v>
      </c>
      <c r="D11" s="127"/>
      <c r="E11" s="128">
        <v>40</v>
      </c>
      <c r="F11" s="153">
        <f t="shared" si="1"/>
        <v>410</v>
      </c>
      <c r="G11" s="121">
        <f t="shared" si="2"/>
        <v>388.5</v>
      </c>
      <c r="H11" s="121">
        <f t="shared" si="3"/>
        <v>0</v>
      </c>
      <c r="I11" s="121">
        <f t="shared" si="4"/>
        <v>42</v>
      </c>
      <c r="J11" s="153">
        <f t="shared" si="5"/>
        <v>430.5</v>
      </c>
      <c r="K11" s="121">
        <f t="shared" si="6"/>
        <v>407.925</v>
      </c>
      <c r="L11" s="121">
        <f t="shared" si="7"/>
        <v>0</v>
      </c>
      <c r="M11" s="121">
        <f t="shared" si="8"/>
        <v>44.1</v>
      </c>
      <c r="N11" s="153">
        <f t="shared" si="9"/>
        <v>452.02500000000003</v>
      </c>
    </row>
    <row r="12" spans="1:14" ht="12.75">
      <c r="A12" s="2"/>
      <c r="B12" s="8" t="s">
        <v>17</v>
      </c>
      <c r="C12" s="126">
        <v>35</v>
      </c>
      <c r="D12" s="127"/>
      <c r="E12" s="128">
        <v>25</v>
      </c>
      <c r="F12" s="153">
        <f t="shared" si="1"/>
        <v>60</v>
      </c>
      <c r="G12" s="121">
        <f t="shared" si="2"/>
        <v>36.75</v>
      </c>
      <c r="H12" s="121">
        <f t="shared" si="3"/>
        <v>0</v>
      </c>
      <c r="I12" s="121">
        <f t="shared" si="4"/>
        <v>26.25</v>
      </c>
      <c r="J12" s="153">
        <f t="shared" si="5"/>
        <v>63</v>
      </c>
      <c r="K12" s="121">
        <f t="shared" si="6"/>
        <v>38.5875</v>
      </c>
      <c r="L12" s="121">
        <f t="shared" si="7"/>
        <v>0</v>
      </c>
      <c r="M12" s="121">
        <f t="shared" si="8"/>
        <v>27.5625</v>
      </c>
      <c r="N12" s="153">
        <f t="shared" si="9"/>
        <v>66.15</v>
      </c>
    </row>
    <row r="13" spans="1:14" ht="12.75">
      <c r="A13" s="2"/>
      <c r="B13" s="35" t="s">
        <v>18</v>
      </c>
      <c r="C13" s="126">
        <v>2</v>
      </c>
      <c r="D13" s="127"/>
      <c r="E13" s="128"/>
      <c r="F13" s="153">
        <f t="shared" si="1"/>
        <v>2</v>
      </c>
      <c r="G13" s="121">
        <f t="shared" si="2"/>
        <v>2.1</v>
      </c>
      <c r="H13" s="121">
        <f t="shared" si="3"/>
        <v>0</v>
      </c>
      <c r="I13" s="121">
        <f t="shared" si="4"/>
        <v>0</v>
      </c>
      <c r="J13" s="153">
        <f t="shared" si="5"/>
        <v>2.1</v>
      </c>
      <c r="K13" s="121">
        <f t="shared" si="6"/>
        <v>2.205</v>
      </c>
      <c r="L13" s="121">
        <f t="shared" si="7"/>
        <v>0</v>
      </c>
      <c r="M13" s="121">
        <f t="shared" si="8"/>
        <v>0</v>
      </c>
      <c r="N13" s="153">
        <f t="shared" si="9"/>
        <v>2.205</v>
      </c>
    </row>
    <row r="14" spans="1:14" ht="12.75">
      <c r="A14" s="2">
        <v>511</v>
      </c>
      <c r="B14" s="8" t="s">
        <v>3</v>
      </c>
      <c r="C14" s="126">
        <v>135.328</v>
      </c>
      <c r="D14" s="127"/>
      <c r="E14" s="128"/>
      <c r="F14" s="153">
        <f t="shared" si="1"/>
        <v>135.328</v>
      </c>
      <c r="G14" s="121">
        <f t="shared" si="2"/>
        <v>142.0944</v>
      </c>
      <c r="H14" s="121">
        <f t="shared" si="3"/>
        <v>0</v>
      </c>
      <c r="I14" s="121">
        <f t="shared" si="4"/>
        <v>0</v>
      </c>
      <c r="J14" s="153">
        <f t="shared" si="5"/>
        <v>142.0944</v>
      </c>
      <c r="K14" s="121">
        <f t="shared" si="6"/>
        <v>149.19912</v>
      </c>
      <c r="L14" s="121">
        <f t="shared" si="7"/>
        <v>0</v>
      </c>
      <c r="M14" s="121">
        <f t="shared" si="8"/>
        <v>0</v>
      </c>
      <c r="N14" s="153">
        <f t="shared" si="9"/>
        <v>149.19912</v>
      </c>
    </row>
    <row r="15" spans="1:14" ht="12.75">
      <c r="A15" s="2">
        <v>512</v>
      </c>
      <c r="B15" s="8" t="s">
        <v>4</v>
      </c>
      <c r="C15" s="126">
        <v>4</v>
      </c>
      <c r="D15" s="127"/>
      <c r="E15" s="128"/>
      <c r="F15" s="153">
        <f t="shared" si="1"/>
        <v>4</v>
      </c>
      <c r="G15" s="121">
        <f t="shared" si="2"/>
        <v>4.2</v>
      </c>
      <c r="H15" s="121">
        <f t="shared" si="3"/>
        <v>0</v>
      </c>
      <c r="I15" s="121">
        <f t="shared" si="4"/>
        <v>0</v>
      </c>
      <c r="J15" s="153">
        <f t="shared" si="5"/>
        <v>4.2</v>
      </c>
      <c r="K15" s="121">
        <f t="shared" si="6"/>
        <v>4.41</v>
      </c>
      <c r="L15" s="121">
        <f t="shared" si="7"/>
        <v>0</v>
      </c>
      <c r="M15" s="121">
        <f t="shared" si="8"/>
        <v>0</v>
      </c>
      <c r="N15" s="153">
        <f t="shared" si="9"/>
        <v>4.41</v>
      </c>
    </row>
    <row r="16" spans="1:14" ht="12.75">
      <c r="A16" s="2">
        <v>513</v>
      </c>
      <c r="B16" s="8" t="s">
        <v>5</v>
      </c>
      <c r="C16" s="126">
        <v>4</v>
      </c>
      <c r="D16" s="127"/>
      <c r="E16" s="128"/>
      <c r="F16" s="153">
        <f t="shared" si="1"/>
        <v>4</v>
      </c>
      <c r="G16" s="121">
        <f t="shared" si="2"/>
        <v>4.2</v>
      </c>
      <c r="H16" s="121">
        <f t="shared" si="3"/>
        <v>0</v>
      </c>
      <c r="I16" s="121">
        <f t="shared" si="4"/>
        <v>0</v>
      </c>
      <c r="J16" s="153">
        <f t="shared" si="5"/>
        <v>4.2</v>
      </c>
      <c r="K16" s="121">
        <f t="shared" si="6"/>
        <v>4.41</v>
      </c>
      <c r="L16" s="121">
        <f t="shared" si="7"/>
        <v>0</v>
      </c>
      <c r="M16" s="121">
        <f t="shared" si="8"/>
        <v>0</v>
      </c>
      <c r="N16" s="153">
        <f t="shared" si="9"/>
        <v>4.41</v>
      </c>
    </row>
    <row r="17" spans="1:14" ht="12.75">
      <c r="A17" s="2">
        <v>518</v>
      </c>
      <c r="B17" s="8" t="s">
        <v>44</v>
      </c>
      <c r="C17" s="126">
        <v>540</v>
      </c>
      <c r="D17" s="127">
        <v>30</v>
      </c>
      <c r="E17" s="128">
        <v>10</v>
      </c>
      <c r="F17" s="153">
        <f t="shared" si="1"/>
        <v>580</v>
      </c>
      <c r="G17" s="121">
        <f t="shared" si="2"/>
        <v>567</v>
      </c>
      <c r="H17" s="121">
        <f t="shared" si="3"/>
        <v>31.5</v>
      </c>
      <c r="I17" s="121">
        <f t="shared" si="4"/>
        <v>10.5</v>
      </c>
      <c r="J17" s="153">
        <f t="shared" si="5"/>
        <v>609</v>
      </c>
      <c r="K17" s="121">
        <f t="shared" si="6"/>
        <v>595.35</v>
      </c>
      <c r="L17" s="121">
        <f t="shared" si="7"/>
        <v>33.075</v>
      </c>
      <c r="M17" s="121">
        <f t="shared" si="8"/>
        <v>11.025</v>
      </c>
      <c r="N17" s="153">
        <f t="shared" si="9"/>
        <v>639.45</v>
      </c>
    </row>
    <row r="18" spans="1:14" ht="12.75">
      <c r="A18" s="2">
        <v>521</v>
      </c>
      <c r="B18" s="8" t="s">
        <v>54</v>
      </c>
      <c r="C18" s="126"/>
      <c r="D18" s="127">
        <v>18500</v>
      </c>
      <c r="E18" s="128">
        <v>4.2</v>
      </c>
      <c r="F18" s="153">
        <f t="shared" si="1"/>
        <v>18504.2</v>
      </c>
      <c r="G18" s="121">
        <f t="shared" si="2"/>
        <v>0</v>
      </c>
      <c r="H18" s="121">
        <f t="shared" si="3"/>
        <v>19425</v>
      </c>
      <c r="I18" s="121">
        <f t="shared" si="4"/>
        <v>4.41</v>
      </c>
      <c r="J18" s="153">
        <f t="shared" si="5"/>
        <v>19429.41</v>
      </c>
      <c r="K18" s="121">
        <f t="shared" si="6"/>
        <v>0</v>
      </c>
      <c r="L18" s="121">
        <f t="shared" si="7"/>
        <v>20396.25</v>
      </c>
      <c r="M18" s="121">
        <f t="shared" si="8"/>
        <v>4.6305000000000005</v>
      </c>
      <c r="N18" s="153">
        <f t="shared" si="9"/>
        <v>20400.8805</v>
      </c>
    </row>
    <row r="19" spans="1:14" ht="12.75">
      <c r="A19" s="2">
        <v>524</v>
      </c>
      <c r="B19" s="8" t="s">
        <v>11</v>
      </c>
      <c r="C19" s="126"/>
      <c r="D19" s="127">
        <v>4588</v>
      </c>
      <c r="E19" s="128">
        <v>0.8</v>
      </c>
      <c r="F19" s="153">
        <f t="shared" si="1"/>
        <v>4588.8</v>
      </c>
      <c r="G19" s="121">
        <f t="shared" si="2"/>
        <v>0</v>
      </c>
      <c r="H19" s="121">
        <f t="shared" si="3"/>
        <v>4817.4</v>
      </c>
      <c r="I19" s="121">
        <f t="shared" si="4"/>
        <v>0.8400000000000001</v>
      </c>
      <c r="J19" s="153">
        <f t="shared" si="5"/>
        <v>4818.24</v>
      </c>
      <c r="K19" s="121">
        <f t="shared" si="6"/>
        <v>0</v>
      </c>
      <c r="L19" s="121">
        <f t="shared" si="7"/>
        <v>5058.2699999999995</v>
      </c>
      <c r="M19" s="121">
        <f t="shared" si="8"/>
        <v>0.8820000000000001</v>
      </c>
      <c r="N19" s="153">
        <f t="shared" si="9"/>
        <v>5059.151999999999</v>
      </c>
    </row>
    <row r="20" spans="1:14" ht="12.75">
      <c r="A20" s="2">
        <v>524</v>
      </c>
      <c r="B20" s="8" t="s">
        <v>47</v>
      </c>
      <c r="C20" s="126"/>
      <c r="D20" s="127">
        <v>1665</v>
      </c>
      <c r="E20" s="128">
        <v>0.4</v>
      </c>
      <c r="F20" s="153">
        <f t="shared" si="1"/>
        <v>1665.4</v>
      </c>
      <c r="G20" s="121">
        <f t="shared" si="2"/>
        <v>0</v>
      </c>
      <c r="H20" s="121">
        <f t="shared" si="3"/>
        <v>1748.25</v>
      </c>
      <c r="I20" s="121">
        <f t="shared" si="4"/>
        <v>0.42000000000000004</v>
      </c>
      <c r="J20" s="153">
        <f t="shared" si="5"/>
        <v>1748.67</v>
      </c>
      <c r="K20" s="121">
        <f t="shared" si="6"/>
        <v>0</v>
      </c>
      <c r="L20" s="121">
        <f t="shared" si="7"/>
        <v>1835.6625</v>
      </c>
      <c r="M20" s="121">
        <f t="shared" si="8"/>
        <v>0.44100000000000006</v>
      </c>
      <c r="N20" s="153">
        <f t="shared" si="9"/>
        <v>1836.1035</v>
      </c>
    </row>
    <row r="21" spans="1:14" ht="12.75">
      <c r="A21" s="2">
        <v>525</v>
      </c>
      <c r="B21" s="8" t="s">
        <v>28</v>
      </c>
      <c r="C21" s="126"/>
      <c r="D21" s="127">
        <v>77.7</v>
      </c>
      <c r="E21" s="128">
        <v>0.05</v>
      </c>
      <c r="F21" s="153">
        <f t="shared" si="1"/>
        <v>77.75</v>
      </c>
      <c r="G21" s="121">
        <f t="shared" si="2"/>
        <v>0</v>
      </c>
      <c r="H21" s="121">
        <f t="shared" si="3"/>
        <v>81.58500000000001</v>
      </c>
      <c r="I21" s="121">
        <f t="shared" si="4"/>
        <v>0.052500000000000005</v>
      </c>
      <c r="J21" s="153">
        <f t="shared" si="5"/>
        <v>81.6375</v>
      </c>
      <c r="K21" s="121">
        <f t="shared" si="6"/>
        <v>0</v>
      </c>
      <c r="L21" s="121">
        <f t="shared" si="7"/>
        <v>85.66425000000001</v>
      </c>
      <c r="M21" s="121">
        <f t="shared" si="8"/>
        <v>0.05512500000000001</v>
      </c>
      <c r="N21" s="153">
        <f t="shared" si="9"/>
        <v>85.71937500000001</v>
      </c>
    </row>
    <row r="22" spans="1:14" ht="12.75">
      <c r="A22" s="2">
        <v>527</v>
      </c>
      <c r="B22" s="8" t="s">
        <v>29</v>
      </c>
      <c r="C22" s="126"/>
      <c r="D22" s="127">
        <v>390</v>
      </c>
      <c r="E22" s="128">
        <v>0.05</v>
      </c>
      <c r="F22" s="153">
        <f t="shared" si="1"/>
        <v>390.05</v>
      </c>
      <c r="G22" s="121">
        <f t="shared" si="2"/>
        <v>0</v>
      </c>
      <c r="H22" s="121">
        <f t="shared" si="3"/>
        <v>409.5</v>
      </c>
      <c r="I22" s="121">
        <f t="shared" si="4"/>
        <v>0.052500000000000005</v>
      </c>
      <c r="J22" s="153">
        <f t="shared" si="5"/>
        <v>409.5525</v>
      </c>
      <c r="K22" s="121">
        <f t="shared" si="6"/>
        <v>0</v>
      </c>
      <c r="L22" s="121">
        <f t="shared" si="7"/>
        <v>429.975</v>
      </c>
      <c r="M22" s="121">
        <f t="shared" si="8"/>
        <v>0.05512500000000001</v>
      </c>
      <c r="N22" s="153">
        <f t="shared" si="9"/>
        <v>430.030125</v>
      </c>
    </row>
    <row r="23" spans="1:14" ht="12.75">
      <c r="A23" s="2">
        <v>527</v>
      </c>
      <c r="B23" s="8" t="s">
        <v>48</v>
      </c>
      <c r="C23" s="126"/>
      <c r="D23" s="127"/>
      <c r="E23" s="128"/>
      <c r="F23" s="153">
        <f t="shared" si="1"/>
        <v>0</v>
      </c>
      <c r="G23" s="121">
        <f t="shared" si="2"/>
        <v>0</v>
      </c>
      <c r="H23" s="121">
        <f t="shared" si="3"/>
        <v>0</v>
      </c>
      <c r="I23" s="121">
        <f t="shared" si="4"/>
        <v>0</v>
      </c>
      <c r="J23" s="153">
        <f t="shared" si="5"/>
        <v>0</v>
      </c>
      <c r="K23" s="121">
        <f t="shared" si="6"/>
        <v>0</v>
      </c>
      <c r="L23" s="121">
        <f t="shared" si="7"/>
        <v>0</v>
      </c>
      <c r="M23" s="121">
        <f t="shared" si="8"/>
        <v>0</v>
      </c>
      <c r="N23" s="153">
        <f t="shared" si="9"/>
        <v>0</v>
      </c>
    </row>
    <row r="24" spans="1:14" ht="12.75">
      <c r="A24" s="2">
        <v>528</v>
      </c>
      <c r="B24" s="8" t="s">
        <v>30</v>
      </c>
      <c r="C24" s="126"/>
      <c r="D24" s="127"/>
      <c r="E24" s="128"/>
      <c r="F24" s="153">
        <f t="shared" si="1"/>
        <v>0</v>
      </c>
      <c r="G24" s="121">
        <f t="shared" si="2"/>
        <v>0</v>
      </c>
      <c r="H24" s="121">
        <f t="shared" si="3"/>
        <v>0</v>
      </c>
      <c r="I24" s="121">
        <f t="shared" si="4"/>
        <v>0</v>
      </c>
      <c r="J24" s="153">
        <f t="shared" si="5"/>
        <v>0</v>
      </c>
      <c r="K24" s="121">
        <f t="shared" si="6"/>
        <v>0</v>
      </c>
      <c r="L24" s="121">
        <f t="shared" si="7"/>
        <v>0</v>
      </c>
      <c r="M24" s="121">
        <f t="shared" si="8"/>
        <v>0</v>
      </c>
      <c r="N24" s="153">
        <f t="shared" si="9"/>
        <v>0</v>
      </c>
    </row>
    <row r="25" spans="1:14" ht="12.75">
      <c r="A25" s="2">
        <v>531</v>
      </c>
      <c r="B25" s="8" t="s">
        <v>31</v>
      </c>
      <c r="C25" s="126"/>
      <c r="D25" s="127"/>
      <c r="E25" s="128"/>
      <c r="F25" s="153">
        <f t="shared" si="1"/>
        <v>0</v>
      </c>
      <c r="G25" s="121">
        <f t="shared" si="2"/>
        <v>0</v>
      </c>
      <c r="H25" s="121">
        <f t="shared" si="3"/>
        <v>0</v>
      </c>
      <c r="I25" s="121">
        <f t="shared" si="4"/>
        <v>0</v>
      </c>
      <c r="J25" s="153">
        <f t="shared" si="5"/>
        <v>0</v>
      </c>
      <c r="K25" s="121">
        <f t="shared" si="6"/>
        <v>0</v>
      </c>
      <c r="L25" s="121">
        <f t="shared" si="7"/>
        <v>0</v>
      </c>
      <c r="M25" s="121">
        <f t="shared" si="8"/>
        <v>0</v>
      </c>
      <c r="N25" s="153">
        <f t="shared" si="9"/>
        <v>0</v>
      </c>
    </row>
    <row r="26" spans="1:14" ht="12.75">
      <c r="A26" s="2">
        <v>538</v>
      </c>
      <c r="B26" s="8" t="s">
        <v>40</v>
      </c>
      <c r="C26" s="126"/>
      <c r="D26" s="127"/>
      <c r="E26" s="128"/>
      <c r="F26" s="153">
        <f t="shared" si="1"/>
        <v>0</v>
      </c>
      <c r="G26" s="121">
        <f t="shared" si="2"/>
        <v>0</v>
      </c>
      <c r="H26" s="121">
        <f t="shared" si="3"/>
        <v>0</v>
      </c>
      <c r="I26" s="121">
        <f t="shared" si="4"/>
        <v>0</v>
      </c>
      <c r="J26" s="153">
        <f t="shared" si="5"/>
        <v>0</v>
      </c>
      <c r="K26" s="121">
        <f t="shared" si="6"/>
        <v>0</v>
      </c>
      <c r="L26" s="121">
        <f t="shared" si="7"/>
        <v>0</v>
      </c>
      <c r="M26" s="121">
        <f t="shared" si="8"/>
        <v>0</v>
      </c>
      <c r="N26" s="153">
        <f t="shared" si="9"/>
        <v>0</v>
      </c>
    </row>
    <row r="27" spans="1:14" ht="12.75">
      <c r="A27" s="2">
        <v>544</v>
      </c>
      <c r="B27" s="8" t="s">
        <v>6</v>
      </c>
      <c r="C27" s="126"/>
      <c r="D27" s="127"/>
      <c r="E27" s="128"/>
      <c r="F27" s="129">
        <f t="shared" si="1"/>
        <v>0</v>
      </c>
      <c r="G27" s="121">
        <f t="shared" si="2"/>
        <v>0</v>
      </c>
      <c r="H27" s="121">
        <f t="shared" si="3"/>
        <v>0</v>
      </c>
      <c r="I27" s="121">
        <f t="shared" si="4"/>
        <v>0</v>
      </c>
      <c r="J27" s="129">
        <f t="shared" si="5"/>
        <v>0</v>
      </c>
      <c r="K27" s="121">
        <f t="shared" si="6"/>
        <v>0</v>
      </c>
      <c r="L27" s="121">
        <f t="shared" si="7"/>
        <v>0</v>
      </c>
      <c r="M27" s="121">
        <f t="shared" si="8"/>
        <v>0</v>
      </c>
      <c r="N27" s="129">
        <f t="shared" si="9"/>
        <v>0</v>
      </c>
    </row>
    <row r="28" spans="1:14" ht="12.75">
      <c r="A28" s="2">
        <v>549</v>
      </c>
      <c r="B28" s="8" t="s">
        <v>32</v>
      </c>
      <c r="C28" s="126"/>
      <c r="D28" s="127"/>
      <c r="E28" s="128"/>
      <c r="F28" s="153">
        <f t="shared" si="1"/>
        <v>0</v>
      </c>
      <c r="G28" s="121">
        <f t="shared" si="2"/>
        <v>0</v>
      </c>
      <c r="H28" s="121">
        <f t="shared" si="3"/>
        <v>0</v>
      </c>
      <c r="I28" s="121">
        <f t="shared" si="4"/>
        <v>0</v>
      </c>
      <c r="J28" s="153">
        <f t="shared" si="5"/>
        <v>0</v>
      </c>
      <c r="K28" s="121">
        <f t="shared" si="6"/>
        <v>0</v>
      </c>
      <c r="L28" s="121">
        <f t="shared" si="7"/>
        <v>0</v>
      </c>
      <c r="M28" s="121">
        <f t="shared" si="8"/>
        <v>0</v>
      </c>
      <c r="N28" s="153">
        <f t="shared" si="9"/>
        <v>0</v>
      </c>
    </row>
    <row r="29" spans="1:14" ht="12.75">
      <c r="A29" s="2">
        <v>551</v>
      </c>
      <c r="B29" s="8" t="s">
        <v>51</v>
      </c>
      <c r="C29" s="126"/>
      <c r="D29" s="127"/>
      <c r="E29" s="128"/>
      <c r="F29" s="153">
        <f t="shared" si="1"/>
        <v>0</v>
      </c>
      <c r="G29" s="121">
        <f t="shared" si="2"/>
        <v>0</v>
      </c>
      <c r="H29" s="121">
        <f t="shared" si="3"/>
        <v>0</v>
      </c>
      <c r="I29" s="121">
        <f t="shared" si="4"/>
        <v>0</v>
      </c>
      <c r="J29" s="153">
        <f t="shared" si="5"/>
        <v>0</v>
      </c>
      <c r="K29" s="121">
        <f t="shared" si="6"/>
        <v>0</v>
      </c>
      <c r="L29" s="121">
        <f t="shared" si="7"/>
        <v>0</v>
      </c>
      <c r="M29" s="121">
        <f t="shared" si="8"/>
        <v>0</v>
      </c>
      <c r="N29" s="153">
        <f t="shared" si="9"/>
        <v>0</v>
      </c>
    </row>
    <row r="30" spans="1:14" ht="12.75">
      <c r="A30" s="37">
        <v>551</v>
      </c>
      <c r="B30" s="35" t="s">
        <v>67</v>
      </c>
      <c r="C30" s="126">
        <v>59.16</v>
      </c>
      <c r="D30" s="127"/>
      <c r="E30" s="128"/>
      <c r="F30" s="153">
        <f t="shared" si="1"/>
        <v>59.16</v>
      </c>
      <c r="G30" s="121">
        <v>59.16</v>
      </c>
      <c r="H30" s="121">
        <f t="shared" si="3"/>
        <v>0</v>
      </c>
      <c r="I30" s="121">
        <f t="shared" si="4"/>
        <v>0</v>
      </c>
      <c r="J30" s="153">
        <f t="shared" si="5"/>
        <v>59.16</v>
      </c>
      <c r="K30" s="121">
        <v>59.16</v>
      </c>
      <c r="L30" s="121">
        <f t="shared" si="7"/>
        <v>0</v>
      </c>
      <c r="M30" s="121">
        <f t="shared" si="8"/>
        <v>0</v>
      </c>
      <c r="N30" s="153">
        <f t="shared" si="9"/>
        <v>59.16</v>
      </c>
    </row>
    <row r="31" spans="1:14" ht="12.75">
      <c r="A31" s="2">
        <v>551</v>
      </c>
      <c r="B31" s="8" t="s">
        <v>69</v>
      </c>
      <c r="C31" s="126"/>
      <c r="D31" s="127"/>
      <c r="E31" s="128"/>
      <c r="F31" s="153">
        <f t="shared" si="1"/>
        <v>0</v>
      </c>
      <c r="G31" s="121">
        <f t="shared" si="2"/>
        <v>0</v>
      </c>
      <c r="H31" s="121">
        <f t="shared" si="3"/>
        <v>0</v>
      </c>
      <c r="I31" s="121">
        <f t="shared" si="4"/>
        <v>0</v>
      </c>
      <c r="J31" s="153">
        <f t="shared" si="5"/>
        <v>0</v>
      </c>
      <c r="K31" s="121">
        <f t="shared" si="6"/>
        <v>0</v>
      </c>
      <c r="L31" s="121">
        <f t="shared" si="7"/>
        <v>0</v>
      </c>
      <c r="M31" s="121">
        <f t="shared" si="8"/>
        <v>0</v>
      </c>
      <c r="N31" s="153">
        <f t="shared" si="9"/>
        <v>0</v>
      </c>
    </row>
    <row r="32" spans="1:14" ht="12.75">
      <c r="A32" s="2">
        <v>551</v>
      </c>
      <c r="B32" s="8" t="s">
        <v>70</v>
      </c>
      <c r="C32" s="126"/>
      <c r="D32" s="127"/>
      <c r="E32" s="128"/>
      <c r="F32" s="153">
        <f t="shared" si="1"/>
        <v>0</v>
      </c>
      <c r="G32" s="121">
        <f t="shared" si="2"/>
        <v>0</v>
      </c>
      <c r="H32" s="121">
        <f t="shared" si="3"/>
        <v>0</v>
      </c>
      <c r="I32" s="121">
        <f t="shared" si="4"/>
        <v>0</v>
      </c>
      <c r="J32" s="153">
        <f t="shared" si="5"/>
        <v>0</v>
      </c>
      <c r="K32" s="121">
        <f t="shared" si="6"/>
        <v>0</v>
      </c>
      <c r="L32" s="121">
        <f t="shared" si="7"/>
        <v>0</v>
      </c>
      <c r="M32" s="121">
        <f t="shared" si="8"/>
        <v>0</v>
      </c>
      <c r="N32" s="153">
        <f t="shared" si="9"/>
        <v>0</v>
      </c>
    </row>
    <row r="33" spans="1:14" ht="12.75">
      <c r="A33" s="37">
        <v>551</v>
      </c>
      <c r="B33" s="35" t="s">
        <v>71</v>
      </c>
      <c r="C33" s="126">
        <v>8.39</v>
      </c>
      <c r="D33" s="127"/>
      <c r="E33" s="128">
        <v>3.94</v>
      </c>
      <c r="F33" s="153">
        <f t="shared" si="1"/>
        <v>12.33</v>
      </c>
      <c r="G33" s="121">
        <v>8.39</v>
      </c>
      <c r="H33" s="121">
        <f t="shared" si="3"/>
        <v>0</v>
      </c>
      <c r="I33" s="121">
        <f t="shared" si="4"/>
        <v>4.137</v>
      </c>
      <c r="J33" s="153">
        <f t="shared" si="5"/>
        <v>12.527000000000001</v>
      </c>
      <c r="K33" s="121">
        <v>8.39</v>
      </c>
      <c r="L33" s="121">
        <f t="shared" si="7"/>
        <v>0</v>
      </c>
      <c r="M33" s="121">
        <f t="shared" si="8"/>
        <v>4.34385</v>
      </c>
      <c r="N33" s="153">
        <f t="shared" si="9"/>
        <v>12.73385</v>
      </c>
    </row>
    <row r="34" spans="1:14" ht="12.75">
      <c r="A34" s="2">
        <v>551</v>
      </c>
      <c r="B34" s="8" t="s">
        <v>72</v>
      </c>
      <c r="C34" s="126"/>
      <c r="D34" s="127"/>
      <c r="E34" s="128"/>
      <c r="F34" s="153">
        <f t="shared" si="1"/>
        <v>0</v>
      </c>
      <c r="G34" s="121">
        <f t="shared" si="2"/>
        <v>0</v>
      </c>
      <c r="H34" s="121">
        <f t="shared" si="3"/>
        <v>0</v>
      </c>
      <c r="I34" s="121">
        <f t="shared" si="4"/>
        <v>0</v>
      </c>
      <c r="J34" s="153">
        <f t="shared" si="5"/>
        <v>0</v>
      </c>
      <c r="K34" s="121">
        <f t="shared" si="6"/>
        <v>0</v>
      </c>
      <c r="L34" s="121">
        <f t="shared" si="7"/>
        <v>0</v>
      </c>
      <c r="M34" s="121">
        <f t="shared" si="8"/>
        <v>0</v>
      </c>
      <c r="N34" s="153">
        <f t="shared" si="9"/>
        <v>0</v>
      </c>
    </row>
    <row r="35" spans="1:14" ht="12.75">
      <c r="A35" s="2">
        <v>551</v>
      </c>
      <c r="B35" s="8" t="s">
        <v>68</v>
      </c>
      <c r="C35" s="126"/>
      <c r="D35" s="127"/>
      <c r="E35" s="128"/>
      <c r="F35" s="129">
        <f t="shared" si="1"/>
        <v>0</v>
      </c>
      <c r="G35" s="121">
        <f t="shared" si="2"/>
        <v>0</v>
      </c>
      <c r="H35" s="121">
        <f t="shared" si="3"/>
        <v>0</v>
      </c>
      <c r="I35" s="121">
        <f t="shared" si="4"/>
        <v>0</v>
      </c>
      <c r="J35" s="129">
        <f t="shared" si="5"/>
        <v>0</v>
      </c>
      <c r="K35" s="121">
        <f t="shared" si="6"/>
        <v>0</v>
      </c>
      <c r="L35" s="121">
        <f t="shared" si="7"/>
        <v>0</v>
      </c>
      <c r="M35" s="121">
        <f t="shared" si="8"/>
        <v>0</v>
      </c>
      <c r="N35" s="129">
        <f t="shared" si="9"/>
        <v>0</v>
      </c>
    </row>
    <row r="36" spans="1:14" ht="14.25" customHeight="1">
      <c r="A36" s="3">
        <v>558</v>
      </c>
      <c r="B36" s="38" t="s">
        <v>49</v>
      </c>
      <c r="C36" s="131">
        <v>10</v>
      </c>
      <c r="D36" s="132">
        <v>10</v>
      </c>
      <c r="E36" s="133"/>
      <c r="F36" s="129">
        <f t="shared" si="1"/>
        <v>20</v>
      </c>
      <c r="G36" s="121">
        <f t="shared" si="2"/>
        <v>10.5</v>
      </c>
      <c r="H36" s="121">
        <f t="shared" si="3"/>
        <v>10.5</v>
      </c>
      <c r="I36" s="121">
        <f t="shared" si="4"/>
        <v>0</v>
      </c>
      <c r="J36" s="129">
        <f t="shared" si="5"/>
        <v>21</v>
      </c>
      <c r="K36" s="121">
        <f t="shared" si="6"/>
        <v>11.025</v>
      </c>
      <c r="L36" s="121">
        <f t="shared" si="7"/>
        <v>11.025</v>
      </c>
      <c r="M36" s="121">
        <f t="shared" si="8"/>
        <v>0</v>
      </c>
      <c r="N36" s="129">
        <f t="shared" si="9"/>
        <v>22.05</v>
      </c>
    </row>
    <row r="37" spans="1:14" ht="13.5" thickBot="1">
      <c r="A37" s="3">
        <v>563</v>
      </c>
      <c r="B37" s="9" t="s">
        <v>33</v>
      </c>
      <c r="C37" s="131"/>
      <c r="D37" s="132"/>
      <c r="E37" s="133"/>
      <c r="F37" s="153">
        <f t="shared" si="1"/>
        <v>0</v>
      </c>
      <c r="G37" s="121">
        <f t="shared" si="2"/>
        <v>0</v>
      </c>
      <c r="H37" s="121">
        <f t="shared" si="3"/>
        <v>0</v>
      </c>
      <c r="I37" s="121">
        <f t="shared" si="4"/>
        <v>0</v>
      </c>
      <c r="J37" s="153">
        <f t="shared" si="5"/>
        <v>0</v>
      </c>
      <c r="K37" s="121">
        <f t="shared" si="6"/>
        <v>0</v>
      </c>
      <c r="L37" s="121">
        <f t="shared" si="7"/>
        <v>0</v>
      </c>
      <c r="M37" s="121">
        <f t="shared" si="8"/>
        <v>0</v>
      </c>
      <c r="N37" s="153">
        <f t="shared" si="9"/>
        <v>0</v>
      </c>
    </row>
    <row r="38" spans="1:14" ht="13.5" thickBot="1">
      <c r="A38" s="21" t="s">
        <v>9</v>
      </c>
      <c r="B38" s="39" t="s">
        <v>7</v>
      </c>
      <c r="C38" s="134">
        <f>SUM(C7+C8+C9+C14+C15+C16+C17+C18+C19+C20+C21+C22+C23+C24+C25+C26+C28+C30+C31+C32+C33+C34+C35+C37+C36+C27+C29)</f>
        <v>2076.9139999999998</v>
      </c>
      <c r="D38" s="134">
        <f>SUM(D7+D8+D9+D14+D15+D16+D17+D18+D19+D20+D21+D22+D23+D24+D25+D26+D28+D30+D31+D32+D33+D34+D35+D37+D36+D27+D29)</f>
        <v>25413.100000000002</v>
      </c>
      <c r="E38" s="150">
        <f>SUM(E7+E8+E9+E14+E15+E16+E17+E18+E19+E20+E21+E22+E23+E24+E25+E26+E28+E30+E31+E32+E33+E34+E35+E37+E36+E27+E29)</f>
        <v>204.44000000000003</v>
      </c>
      <c r="F38" s="157">
        <f>SUM(F7+F8+F9+F14+F15+F16+F17+F18+F19+F20+F21+F22+F23+F24+F25+F26+F28+F30+F31+F32+F33+F34+F35+F37+F36+F27+F29)</f>
        <v>27694.454</v>
      </c>
      <c r="G38" s="146">
        <f aca="true" t="shared" si="10" ref="G38:N38">SUM(G7+G8+G9+G14+G15+G16+G17+G18+G19+G20+G21+G22+G23+G24+G25+G26+G28+G30+G31+G32+G33+G34+G35+G37+G36+G27+G29)</f>
        <v>2154.0313999999994</v>
      </c>
      <c r="H38" s="146">
        <f t="shared" si="10"/>
        <v>26683.754999999997</v>
      </c>
      <c r="I38" s="145">
        <f t="shared" si="10"/>
        <v>214.662</v>
      </c>
      <c r="J38" s="147">
        <f t="shared" si="10"/>
        <v>29052.4484</v>
      </c>
      <c r="K38" s="134">
        <f t="shared" si="10"/>
        <v>2261.73162</v>
      </c>
      <c r="L38" s="134">
        <f t="shared" si="10"/>
        <v>28017.942750000002</v>
      </c>
      <c r="M38" s="150">
        <f t="shared" si="10"/>
        <v>225.39510000000004</v>
      </c>
      <c r="N38" s="135">
        <f t="shared" si="10"/>
        <v>30505.069470000002</v>
      </c>
    </row>
    <row r="39" spans="1:14" ht="13.5" thickBot="1">
      <c r="A39" s="42" t="s">
        <v>19</v>
      </c>
      <c r="B39" s="43"/>
      <c r="C39" s="136"/>
      <c r="D39" s="137"/>
      <c r="E39" s="137"/>
      <c r="F39" s="158"/>
      <c r="G39" s="121"/>
      <c r="H39" s="122"/>
      <c r="I39" s="123"/>
      <c r="J39" s="153"/>
      <c r="K39" s="121"/>
      <c r="L39" s="122"/>
      <c r="M39" s="122"/>
      <c r="N39" s="153"/>
    </row>
    <row r="40" spans="1:14" ht="12.75">
      <c r="A40" s="20">
        <v>601</v>
      </c>
      <c r="B40" s="26" t="s">
        <v>34</v>
      </c>
      <c r="C40" s="126"/>
      <c r="D40" s="127"/>
      <c r="E40" s="127"/>
      <c r="F40" s="129">
        <f aca="true" t="shared" si="11" ref="F40:F54">SUM(C40:E40)</f>
        <v>0</v>
      </c>
      <c r="G40" s="121">
        <f aca="true" t="shared" si="12" ref="G40:G54">SUM(C40+C40*5%)</f>
        <v>0</v>
      </c>
      <c r="H40" s="121">
        <f aca="true" t="shared" si="13" ref="H40:H54">SUM(D40+D40*5%)</f>
        <v>0</v>
      </c>
      <c r="I40" s="121">
        <f aca="true" t="shared" si="14" ref="I40:I54">SUM(E40+E40*5%)</f>
        <v>0</v>
      </c>
      <c r="J40" s="129">
        <f aca="true" t="shared" si="15" ref="J40:J54">SUM(G40:I40)</f>
        <v>0</v>
      </c>
      <c r="K40" s="121">
        <f aca="true" t="shared" si="16" ref="K40:K54">SUM(G40+G40*5%)</f>
        <v>0</v>
      </c>
      <c r="L40" s="121">
        <f aca="true" t="shared" si="17" ref="L40:L54">SUM(H40+H40*5%)</f>
        <v>0</v>
      </c>
      <c r="M40" s="121">
        <f aca="true" t="shared" si="18" ref="M40:M54">SUM(I40+I40*5%)</f>
        <v>0</v>
      </c>
      <c r="N40" s="129">
        <f aca="true" t="shared" si="19" ref="N40:N54">SUM(K40:M40)</f>
        <v>0</v>
      </c>
    </row>
    <row r="41" spans="1:14" ht="12.75">
      <c r="A41" s="2">
        <v>602</v>
      </c>
      <c r="B41" s="24" t="s">
        <v>35</v>
      </c>
      <c r="C41" s="126"/>
      <c r="D41" s="127"/>
      <c r="E41" s="127"/>
      <c r="F41" s="129">
        <f t="shared" si="11"/>
        <v>0</v>
      </c>
      <c r="G41" s="121">
        <f t="shared" si="12"/>
        <v>0</v>
      </c>
      <c r="H41" s="121">
        <f t="shared" si="13"/>
        <v>0</v>
      </c>
      <c r="I41" s="121">
        <f t="shared" si="14"/>
        <v>0</v>
      </c>
      <c r="J41" s="129">
        <f t="shared" si="15"/>
        <v>0</v>
      </c>
      <c r="K41" s="121">
        <f t="shared" si="16"/>
        <v>0</v>
      </c>
      <c r="L41" s="121">
        <f t="shared" si="17"/>
        <v>0</v>
      </c>
      <c r="M41" s="121">
        <f t="shared" si="18"/>
        <v>0</v>
      </c>
      <c r="N41" s="129">
        <f t="shared" si="19"/>
        <v>0</v>
      </c>
    </row>
    <row r="42" spans="1:14" ht="12.75">
      <c r="A42" s="37">
        <v>603</v>
      </c>
      <c r="B42" s="35" t="s">
        <v>36</v>
      </c>
      <c r="C42" s="126">
        <v>25</v>
      </c>
      <c r="D42" s="127"/>
      <c r="E42" s="128">
        <v>320</v>
      </c>
      <c r="F42" s="129">
        <f t="shared" si="11"/>
        <v>345</v>
      </c>
      <c r="G42" s="121">
        <f t="shared" si="12"/>
        <v>26.25</v>
      </c>
      <c r="H42" s="121">
        <f t="shared" si="13"/>
        <v>0</v>
      </c>
      <c r="I42" s="121">
        <f t="shared" si="14"/>
        <v>336</v>
      </c>
      <c r="J42" s="129">
        <f t="shared" si="15"/>
        <v>362.25</v>
      </c>
      <c r="K42" s="121">
        <f t="shared" si="16"/>
        <v>27.5625</v>
      </c>
      <c r="L42" s="121">
        <f t="shared" si="17"/>
        <v>0</v>
      </c>
      <c r="M42" s="121">
        <f t="shared" si="18"/>
        <v>352.8</v>
      </c>
      <c r="N42" s="129">
        <f t="shared" si="19"/>
        <v>380.3625</v>
      </c>
    </row>
    <row r="43" spans="1:14" ht="12.75">
      <c r="A43" s="37">
        <v>609</v>
      </c>
      <c r="B43" s="35" t="s">
        <v>37</v>
      </c>
      <c r="C43" s="126">
        <v>45</v>
      </c>
      <c r="D43" s="127"/>
      <c r="E43" s="128"/>
      <c r="F43" s="129">
        <f t="shared" si="11"/>
        <v>45</v>
      </c>
      <c r="G43" s="121">
        <f t="shared" si="12"/>
        <v>47.25</v>
      </c>
      <c r="H43" s="121">
        <f t="shared" si="13"/>
        <v>0</v>
      </c>
      <c r="I43" s="121">
        <f t="shared" si="14"/>
        <v>0</v>
      </c>
      <c r="J43" s="129">
        <f t="shared" si="15"/>
        <v>47.25</v>
      </c>
      <c r="K43" s="121">
        <f t="shared" si="16"/>
        <v>49.6125</v>
      </c>
      <c r="L43" s="121">
        <f t="shared" si="17"/>
        <v>0</v>
      </c>
      <c r="M43" s="121">
        <f t="shared" si="18"/>
        <v>0</v>
      </c>
      <c r="N43" s="129">
        <f t="shared" si="19"/>
        <v>49.6125</v>
      </c>
    </row>
    <row r="44" spans="1:14" ht="12.75">
      <c r="A44" s="32">
        <v>609</v>
      </c>
      <c r="B44" s="24" t="s">
        <v>53</v>
      </c>
      <c r="C44" s="126"/>
      <c r="D44" s="127"/>
      <c r="E44" s="128"/>
      <c r="F44" s="129">
        <f t="shared" si="11"/>
        <v>0</v>
      </c>
      <c r="G44" s="121">
        <f t="shared" si="12"/>
        <v>0</v>
      </c>
      <c r="H44" s="121">
        <f t="shared" si="13"/>
        <v>0</v>
      </c>
      <c r="I44" s="121">
        <f t="shared" si="14"/>
        <v>0</v>
      </c>
      <c r="J44" s="129">
        <f t="shared" si="15"/>
        <v>0</v>
      </c>
      <c r="K44" s="121">
        <f t="shared" si="16"/>
        <v>0</v>
      </c>
      <c r="L44" s="121">
        <f t="shared" si="17"/>
        <v>0</v>
      </c>
      <c r="M44" s="121">
        <f t="shared" si="18"/>
        <v>0</v>
      </c>
      <c r="N44" s="129">
        <f t="shared" si="19"/>
        <v>0</v>
      </c>
    </row>
    <row r="45" spans="1:14" ht="12.75">
      <c r="A45" s="32">
        <v>641</v>
      </c>
      <c r="B45" s="24" t="s">
        <v>58</v>
      </c>
      <c r="C45" s="126"/>
      <c r="D45" s="127"/>
      <c r="E45" s="128"/>
      <c r="F45" s="129">
        <f t="shared" si="11"/>
        <v>0</v>
      </c>
      <c r="G45" s="121">
        <f t="shared" si="12"/>
        <v>0</v>
      </c>
      <c r="H45" s="121">
        <f t="shared" si="13"/>
        <v>0</v>
      </c>
      <c r="I45" s="121">
        <f t="shared" si="14"/>
        <v>0</v>
      </c>
      <c r="J45" s="129">
        <f t="shared" si="15"/>
        <v>0</v>
      </c>
      <c r="K45" s="121">
        <f t="shared" si="16"/>
        <v>0</v>
      </c>
      <c r="L45" s="121">
        <f t="shared" si="17"/>
        <v>0</v>
      </c>
      <c r="M45" s="121">
        <f t="shared" si="18"/>
        <v>0</v>
      </c>
      <c r="N45" s="129">
        <f t="shared" si="19"/>
        <v>0</v>
      </c>
    </row>
    <row r="46" spans="1:14" ht="12.75">
      <c r="A46" s="32">
        <v>643</v>
      </c>
      <c r="B46" s="24" t="s">
        <v>45</v>
      </c>
      <c r="C46" s="126"/>
      <c r="D46" s="127"/>
      <c r="E46" s="128"/>
      <c r="F46" s="129">
        <f t="shared" si="11"/>
        <v>0</v>
      </c>
      <c r="G46" s="121">
        <f t="shared" si="12"/>
        <v>0</v>
      </c>
      <c r="H46" s="121">
        <f t="shared" si="13"/>
        <v>0</v>
      </c>
      <c r="I46" s="121">
        <f t="shared" si="14"/>
        <v>0</v>
      </c>
      <c r="J46" s="129">
        <f t="shared" si="15"/>
        <v>0</v>
      </c>
      <c r="K46" s="121">
        <f t="shared" si="16"/>
        <v>0</v>
      </c>
      <c r="L46" s="121">
        <f t="shared" si="17"/>
        <v>0</v>
      </c>
      <c r="M46" s="121">
        <f t="shared" si="18"/>
        <v>0</v>
      </c>
      <c r="N46" s="129">
        <f t="shared" si="19"/>
        <v>0</v>
      </c>
    </row>
    <row r="47" spans="1:14" ht="12.75">
      <c r="A47" s="2">
        <v>644</v>
      </c>
      <c r="B47" s="8" t="s">
        <v>25</v>
      </c>
      <c r="C47" s="126"/>
      <c r="D47" s="127"/>
      <c r="E47" s="128"/>
      <c r="F47" s="129">
        <f t="shared" si="11"/>
        <v>0</v>
      </c>
      <c r="G47" s="121">
        <f t="shared" si="12"/>
        <v>0</v>
      </c>
      <c r="H47" s="121">
        <f t="shared" si="13"/>
        <v>0</v>
      </c>
      <c r="I47" s="121">
        <f t="shared" si="14"/>
        <v>0</v>
      </c>
      <c r="J47" s="129">
        <f t="shared" si="15"/>
        <v>0</v>
      </c>
      <c r="K47" s="121">
        <f t="shared" si="16"/>
        <v>0</v>
      </c>
      <c r="L47" s="121">
        <f t="shared" si="17"/>
        <v>0</v>
      </c>
      <c r="M47" s="121">
        <f t="shared" si="18"/>
        <v>0</v>
      </c>
      <c r="N47" s="129">
        <f t="shared" si="19"/>
        <v>0</v>
      </c>
    </row>
    <row r="48" spans="1:14" ht="12.75">
      <c r="A48" s="2">
        <v>646</v>
      </c>
      <c r="B48" s="8" t="s">
        <v>57</v>
      </c>
      <c r="C48" s="126"/>
      <c r="D48" s="127"/>
      <c r="E48" s="128"/>
      <c r="F48" s="129">
        <f t="shared" si="11"/>
        <v>0</v>
      </c>
      <c r="G48" s="121">
        <f t="shared" si="12"/>
        <v>0</v>
      </c>
      <c r="H48" s="121">
        <f t="shared" si="13"/>
        <v>0</v>
      </c>
      <c r="I48" s="121">
        <f t="shared" si="14"/>
        <v>0</v>
      </c>
      <c r="J48" s="129">
        <f t="shared" si="15"/>
        <v>0</v>
      </c>
      <c r="K48" s="121">
        <f t="shared" si="16"/>
        <v>0</v>
      </c>
      <c r="L48" s="121">
        <f t="shared" si="17"/>
        <v>0</v>
      </c>
      <c r="M48" s="121">
        <f t="shared" si="18"/>
        <v>0</v>
      </c>
      <c r="N48" s="129">
        <f t="shared" si="19"/>
        <v>0</v>
      </c>
    </row>
    <row r="49" spans="1:14" ht="12.75">
      <c r="A49" s="2">
        <v>648</v>
      </c>
      <c r="B49" s="35" t="s">
        <v>24</v>
      </c>
      <c r="C49" s="126">
        <v>170</v>
      </c>
      <c r="D49" s="127"/>
      <c r="E49" s="128"/>
      <c r="F49" s="129">
        <f t="shared" si="11"/>
        <v>170</v>
      </c>
      <c r="G49" s="121">
        <v>151.78</v>
      </c>
      <c r="H49" s="121">
        <f t="shared" si="13"/>
        <v>0</v>
      </c>
      <c r="I49" s="121">
        <f t="shared" si="14"/>
        <v>0</v>
      </c>
      <c r="J49" s="129">
        <f t="shared" si="15"/>
        <v>151.78</v>
      </c>
      <c r="K49" s="121">
        <f>SUM(G49+G49*5%)-0.01</f>
        <v>159.359</v>
      </c>
      <c r="L49" s="121">
        <f t="shared" si="17"/>
        <v>0</v>
      </c>
      <c r="M49" s="121">
        <f t="shared" si="18"/>
        <v>0</v>
      </c>
      <c r="N49" s="129">
        <f t="shared" si="19"/>
        <v>159.359</v>
      </c>
    </row>
    <row r="50" spans="1:14" ht="12.75">
      <c r="A50" s="2">
        <v>649</v>
      </c>
      <c r="B50" s="24" t="s">
        <v>38</v>
      </c>
      <c r="C50" s="126">
        <v>1</v>
      </c>
      <c r="D50" s="127"/>
      <c r="E50" s="128"/>
      <c r="F50" s="129">
        <f t="shared" si="11"/>
        <v>1</v>
      </c>
      <c r="G50" s="121">
        <f t="shared" si="12"/>
        <v>1.05</v>
      </c>
      <c r="H50" s="121">
        <f t="shared" si="13"/>
        <v>0</v>
      </c>
      <c r="I50" s="121">
        <f t="shared" si="14"/>
        <v>0</v>
      </c>
      <c r="J50" s="129">
        <f t="shared" si="15"/>
        <v>1.05</v>
      </c>
      <c r="K50" s="121">
        <f t="shared" si="16"/>
        <v>1.1025</v>
      </c>
      <c r="L50" s="121">
        <f t="shared" si="17"/>
        <v>0</v>
      </c>
      <c r="M50" s="121">
        <f t="shared" si="18"/>
        <v>0</v>
      </c>
      <c r="N50" s="129">
        <f t="shared" si="19"/>
        <v>1.1025</v>
      </c>
    </row>
    <row r="51" spans="1:14" ht="12.75">
      <c r="A51" s="46">
        <v>662</v>
      </c>
      <c r="B51" s="8" t="s">
        <v>55</v>
      </c>
      <c r="C51" s="126"/>
      <c r="D51" s="127"/>
      <c r="E51" s="128"/>
      <c r="F51" s="129">
        <f t="shared" si="11"/>
        <v>0</v>
      </c>
      <c r="G51" s="121">
        <f t="shared" si="12"/>
        <v>0</v>
      </c>
      <c r="H51" s="121">
        <f t="shared" si="13"/>
        <v>0</v>
      </c>
      <c r="I51" s="121">
        <f t="shared" si="14"/>
        <v>0</v>
      </c>
      <c r="J51" s="129">
        <f t="shared" si="15"/>
        <v>0</v>
      </c>
      <c r="K51" s="121">
        <f t="shared" si="16"/>
        <v>0</v>
      </c>
      <c r="L51" s="121">
        <f t="shared" si="17"/>
        <v>0</v>
      </c>
      <c r="M51" s="121">
        <f t="shared" si="18"/>
        <v>0</v>
      </c>
      <c r="N51" s="129">
        <f t="shared" si="19"/>
        <v>0</v>
      </c>
    </row>
    <row r="52" spans="1:14" ht="12.75">
      <c r="A52" s="2">
        <v>663</v>
      </c>
      <c r="B52" s="8" t="s">
        <v>39</v>
      </c>
      <c r="C52" s="126"/>
      <c r="D52" s="127"/>
      <c r="E52" s="128"/>
      <c r="F52" s="129">
        <f t="shared" si="11"/>
        <v>0</v>
      </c>
      <c r="G52" s="121">
        <f t="shared" si="12"/>
        <v>0</v>
      </c>
      <c r="H52" s="121">
        <f t="shared" si="13"/>
        <v>0</v>
      </c>
      <c r="I52" s="121">
        <f t="shared" si="14"/>
        <v>0</v>
      </c>
      <c r="J52" s="129">
        <f t="shared" si="15"/>
        <v>0</v>
      </c>
      <c r="K52" s="121">
        <f t="shared" si="16"/>
        <v>0</v>
      </c>
      <c r="L52" s="121">
        <f t="shared" si="17"/>
        <v>0</v>
      </c>
      <c r="M52" s="121">
        <f t="shared" si="18"/>
        <v>0</v>
      </c>
      <c r="N52" s="129">
        <f t="shared" si="19"/>
        <v>0</v>
      </c>
    </row>
    <row r="53" spans="1:14" ht="12.75">
      <c r="A53" s="32">
        <v>672</v>
      </c>
      <c r="B53" s="40" t="s">
        <v>50</v>
      </c>
      <c r="C53" s="126"/>
      <c r="D53" s="127">
        <v>136</v>
      </c>
      <c r="E53" s="128"/>
      <c r="F53" s="129">
        <f t="shared" si="11"/>
        <v>136</v>
      </c>
      <c r="G53" s="121">
        <f t="shared" si="12"/>
        <v>0</v>
      </c>
      <c r="H53" s="121">
        <f t="shared" si="13"/>
        <v>142.8</v>
      </c>
      <c r="I53" s="121">
        <f t="shared" si="14"/>
        <v>0</v>
      </c>
      <c r="J53" s="129">
        <f t="shared" si="15"/>
        <v>142.8</v>
      </c>
      <c r="K53" s="121">
        <f t="shared" si="16"/>
        <v>0</v>
      </c>
      <c r="L53" s="121">
        <f t="shared" si="17"/>
        <v>149.94</v>
      </c>
      <c r="M53" s="121">
        <f t="shared" si="18"/>
        <v>0</v>
      </c>
      <c r="N53" s="129">
        <f t="shared" si="19"/>
        <v>149.94</v>
      </c>
    </row>
    <row r="54" spans="1:14" ht="13.5" customHeight="1" thickBot="1">
      <c r="A54" s="44">
        <v>672</v>
      </c>
      <c r="B54" s="45" t="s">
        <v>43</v>
      </c>
      <c r="C54" s="159">
        <v>1835.91</v>
      </c>
      <c r="D54" s="127">
        <v>25277.1</v>
      </c>
      <c r="E54" s="160"/>
      <c r="F54" s="155">
        <f t="shared" si="11"/>
        <v>27113.01</v>
      </c>
      <c r="G54" s="121">
        <f t="shared" si="12"/>
        <v>1927.7055</v>
      </c>
      <c r="H54" s="121">
        <f t="shared" si="13"/>
        <v>26540.954999999998</v>
      </c>
      <c r="I54" s="121">
        <f t="shared" si="14"/>
        <v>0</v>
      </c>
      <c r="J54" s="155">
        <f t="shared" si="15"/>
        <v>28468.660499999998</v>
      </c>
      <c r="K54" s="121">
        <f t="shared" si="16"/>
        <v>2024.0907750000001</v>
      </c>
      <c r="L54" s="121">
        <f t="shared" si="17"/>
        <v>27868.00275</v>
      </c>
      <c r="M54" s="121">
        <f t="shared" si="18"/>
        <v>0</v>
      </c>
      <c r="N54" s="155">
        <f t="shared" si="19"/>
        <v>29892.093525</v>
      </c>
    </row>
    <row r="55" spans="1:14" ht="13.5" thickBot="1">
      <c r="A55" s="47" t="s">
        <v>9</v>
      </c>
      <c r="B55" s="48" t="s">
        <v>8</v>
      </c>
      <c r="C55" s="156">
        <f>SUM(C40:C54)</f>
        <v>2076.91</v>
      </c>
      <c r="D55" s="156">
        <f>SUM(D40:D54)</f>
        <v>25413.1</v>
      </c>
      <c r="E55" s="156">
        <f>SUM(E40:E54)</f>
        <v>320</v>
      </c>
      <c r="F55" s="156">
        <f>SUM(F40:F54)</f>
        <v>27810.01</v>
      </c>
      <c r="G55" s="146">
        <f aca="true" t="shared" si="20" ref="G55:N55">SUM(G40:G54)</f>
        <v>2154.0355</v>
      </c>
      <c r="H55" s="148">
        <f t="shared" si="20"/>
        <v>26683.754999999997</v>
      </c>
      <c r="I55" s="149">
        <f t="shared" si="20"/>
        <v>336</v>
      </c>
      <c r="J55" s="147">
        <f t="shared" si="20"/>
        <v>29173.7905</v>
      </c>
      <c r="K55" s="134">
        <f t="shared" si="20"/>
        <v>2261.727275</v>
      </c>
      <c r="L55" s="141">
        <f t="shared" si="20"/>
        <v>28017.94275</v>
      </c>
      <c r="M55" s="141">
        <f t="shared" si="20"/>
        <v>352.8</v>
      </c>
      <c r="N55" s="135">
        <f t="shared" si="20"/>
        <v>30632.470025</v>
      </c>
    </row>
    <row r="56" spans="1:14" ht="15" thickBot="1">
      <c r="A56" s="27"/>
      <c r="B56" s="41" t="s">
        <v>61</v>
      </c>
      <c r="C56" s="161">
        <f>SUM(C55-C38)</f>
        <v>-0.0039999999999054126</v>
      </c>
      <c r="D56" s="162">
        <f>SUM(D55-D38)</f>
        <v>-3.637978807091713E-12</v>
      </c>
      <c r="E56" s="162">
        <f>SUM(E55-E38)</f>
        <v>115.55999999999997</v>
      </c>
      <c r="F56" s="163">
        <f>SUM(F55-F38)</f>
        <v>115.55599999999686</v>
      </c>
      <c r="G56" s="161">
        <f aca="true" t="shared" si="21" ref="G56:N56">SUM(G55-G38)</f>
        <v>0.0041000000005624315</v>
      </c>
      <c r="H56" s="162">
        <f t="shared" si="21"/>
        <v>0</v>
      </c>
      <c r="I56" s="164">
        <f t="shared" si="21"/>
        <v>121.338</v>
      </c>
      <c r="J56" s="163">
        <f t="shared" si="21"/>
        <v>121.34209999999803</v>
      </c>
      <c r="K56" s="161">
        <f t="shared" si="21"/>
        <v>-0.004344999999830179</v>
      </c>
      <c r="L56" s="162">
        <f t="shared" si="21"/>
        <v>-3.637978807091713E-12</v>
      </c>
      <c r="M56" s="162">
        <f t="shared" si="21"/>
        <v>127.40489999999997</v>
      </c>
      <c r="N56" s="163">
        <f t="shared" si="21"/>
        <v>127.40055499999653</v>
      </c>
    </row>
    <row r="57" spans="1:10" ht="9.75" customHeight="1" thickBot="1">
      <c r="A57" s="22"/>
      <c r="B57" s="15"/>
      <c r="C57" s="15"/>
      <c r="D57" s="15"/>
      <c r="E57" s="15"/>
      <c r="F57" s="15"/>
      <c r="G57" s="14"/>
      <c r="H57" s="22"/>
      <c r="I57" s="22"/>
      <c r="J57" s="22"/>
    </row>
    <row r="58" spans="1:14" ht="15" thickBot="1">
      <c r="A58" s="22"/>
      <c r="B58" s="15" t="s">
        <v>56</v>
      </c>
      <c r="C58" s="167"/>
      <c r="D58" s="168"/>
      <c r="E58" s="168"/>
      <c r="F58" s="169"/>
      <c r="G58" s="165"/>
      <c r="H58" s="170"/>
      <c r="I58" s="170"/>
      <c r="J58" s="171"/>
      <c r="K58" s="172"/>
      <c r="L58" s="170"/>
      <c r="M58" s="170"/>
      <c r="N58" s="171"/>
    </row>
    <row r="59" spans="1:14" ht="8.25" customHeight="1" thickBot="1">
      <c r="A59" s="22"/>
      <c r="B59" s="15"/>
      <c r="C59" s="173"/>
      <c r="D59" s="173"/>
      <c r="E59" s="173"/>
      <c r="F59" s="173"/>
      <c r="G59" s="166"/>
      <c r="H59" s="174"/>
      <c r="I59" s="174"/>
      <c r="J59" s="174"/>
      <c r="K59" s="174"/>
      <c r="L59" s="174"/>
      <c r="M59" s="174"/>
      <c r="N59" s="174"/>
    </row>
    <row r="60" spans="1:14" ht="15" thickBot="1">
      <c r="A60" s="22"/>
      <c r="B60" s="15" t="s">
        <v>52</v>
      </c>
      <c r="C60" s="167">
        <v>8.39</v>
      </c>
      <c r="D60" s="168"/>
      <c r="E60" s="168"/>
      <c r="F60" s="175">
        <v>8.39</v>
      </c>
      <c r="G60" s="218">
        <v>8.39</v>
      </c>
      <c r="H60" s="219"/>
      <c r="I60" s="220"/>
      <c r="J60" s="221">
        <v>8.39</v>
      </c>
      <c r="K60" s="222">
        <v>8.39</v>
      </c>
      <c r="L60" s="219"/>
      <c r="M60" s="219"/>
      <c r="N60" s="221">
        <v>8.39</v>
      </c>
    </row>
    <row r="61" spans="2:9" ht="8.25" customHeight="1">
      <c r="B61" s="15"/>
      <c r="C61" s="15"/>
      <c r="D61" s="15"/>
      <c r="E61" s="15"/>
      <c r="F61" s="15"/>
      <c r="G61" s="22"/>
      <c r="H61" s="22"/>
      <c r="I61" s="14"/>
    </row>
    <row r="62" spans="2:12" ht="12.75">
      <c r="B62" s="16" t="s">
        <v>20</v>
      </c>
      <c r="C62" s="16"/>
      <c r="E62" s="16"/>
      <c r="F62" s="16"/>
      <c r="G62" s="16"/>
      <c r="H62" s="16" t="s">
        <v>42</v>
      </c>
      <c r="I62" s="16"/>
      <c r="L62" t="s">
        <v>97</v>
      </c>
    </row>
    <row r="63" spans="2:12" ht="9" customHeight="1">
      <c r="B63" s="16"/>
      <c r="C63" s="16"/>
      <c r="D63" s="16"/>
      <c r="E63" s="16"/>
      <c r="F63" s="16"/>
      <c r="G63" s="16"/>
      <c r="H63" s="16"/>
      <c r="I63" s="16"/>
      <c r="L63" t="s">
        <v>98</v>
      </c>
    </row>
    <row r="64" spans="2:9" ht="12.75">
      <c r="B64" s="16" t="s">
        <v>21</v>
      </c>
      <c r="C64" s="16"/>
      <c r="D64" s="16"/>
      <c r="E64" s="16"/>
      <c r="F64" s="16"/>
      <c r="G64" s="16"/>
      <c r="H64" s="19" t="s">
        <v>46</v>
      </c>
      <c r="I64" s="16"/>
    </row>
    <row r="68" ht="12.75">
      <c r="M68" t="s">
        <v>77</v>
      </c>
    </row>
    <row r="69" spans="1:14" ht="15">
      <c r="A69" s="228" t="s">
        <v>86</v>
      </c>
      <c r="B69" s="228"/>
      <c r="C69" s="228"/>
      <c r="D69" s="228"/>
      <c r="E69" s="228"/>
      <c r="F69" s="228"/>
      <c r="G69" s="228"/>
      <c r="H69" s="228"/>
      <c r="I69" s="228"/>
      <c r="J69" s="228"/>
      <c r="K69" s="228"/>
      <c r="L69" s="228"/>
      <c r="M69" s="228"/>
      <c r="N69" s="228"/>
    </row>
    <row r="70" spans="1:9" s="1" customFormat="1" ht="13.5" thickBot="1">
      <c r="A70" s="6" t="s">
        <v>0</v>
      </c>
      <c r="C70" s="16" t="s">
        <v>96</v>
      </c>
      <c r="G70" s="6"/>
      <c r="H70" s="6"/>
      <c r="I70" s="6"/>
    </row>
    <row r="71" spans="1:14" s="1" customFormat="1" ht="13.5" thickBot="1">
      <c r="A71" s="106" t="s">
        <v>13</v>
      </c>
      <c r="B71" s="107"/>
      <c r="C71" s="231" t="s">
        <v>82</v>
      </c>
      <c r="D71" s="232"/>
      <c r="E71" s="232"/>
      <c r="F71" s="233"/>
      <c r="G71" s="229" t="s">
        <v>87</v>
      </c>
      <c r="H71" s="229"/>
      <c r="I71" s="229"/>
      <c r="J71" s="230"/>
      <c r="K71" s="225" t="s">
        <v>88</v>
      </c>
      <c r="L71" s="226"/>
      <c r="M71" s="226"/>
      <c r="N71" s="227"/>
    </row>
    <row r="72" spans="1:14" ht="24" thickBot="1">
      <c r="A72" s="108" t="s">
        <v>10</v>
      </c>
      <c r="B72" s="109" t="s">
        <v>14</v>
      </c>
      <c r="C72" s="78" t="s">
        <v>41</v>
      </c>
      <c r="D72" s="69" t="s">
        <v>63</v>
      </c>
      <c r="E72" s="73" t="s">
        <v>1</v>
      </c>
      <c r="F72" s="74" t="s">
        <v>23</v>
      </c>
      <c r="G72" s="79" t="s">
        <v>41</v>
      </c>
      <c r="H72" s="70" t="s">
        <v>59</v>
      </c>
      <c r="I72" s="75" t="s">
        <v>1</v>
      </c>
      <c r="J72" s="63" t="s">
        <v>23</v>
      </c>
      <c r="K72" s="80" t="s">
        <v>41</v>
      </c>
      <c r="L72" s="71" t="s">
        <v>59</v>
      </c>
      <c r="M72" s="76" t="s">
        <v>1</v>
      </c>
      <c r="N72" s="72" t="s">
        <v>23</v>
      </c>
    </row>
    <row r="73" spans="1:14" ht="19.5" customHeight="1">
      <c r="A73" s="110" t="s">
        <v>9</v>
      </c>
      <c r="B73" s="111" t="s">
        <v>7</v>
      </c>
      <c r="C73" s="176">
        <f>SUM(C54)</f>
        <v>1835.91</v>
      </c>
      <c r="D73" s="177">
        <f>SUM(C38+D38-C54)</f>
        <v>25654.104000000003</v>
      </c>
      <c r="E73" s="178">
        <f aca="true" t="shared" si="22" ref="E73:N73">SUM(E38)</f>
        <v>204.44000000000003</v>
      </c>
      <c r="F73" s="179">
        <f t="shared" si="22"/>
        <v>27694.454</v>
      </c>
      <c r="G73" s="176">
        <f>SUM(G54)</f>
        <v>1927.7055</v>
      </c>
      <c r="H73" s="177">
        <f>SUM(G38+H38-G54)</f>
        <v>26910.080899999997</v>
      </c>
      <c r="I73" s="178">
        <f t="shared" si="22"/>
        <v>214.662</v>
      </c>
      <c r="J73" s="179">
        <f t="shared" si="22"/>
        <v>29052.4484</v>
      </c>
      <c r="K73" s="176">
        <f>SUM(K54)</f>
        <v>2024.0907750000001</v>
      </c>
      <c r="L73" s="177">
        <f>SUM(K38+L38-K54)</f>
        <v>28255.583595</v>
      </c>
      <c r="M73" s="180">
        <f t="shared" si="22"/>
        <v>225.39510000000004</v>
      </c>
      <c r="N73" s="179">
        <f t="shared" si="22"/>
        <v>30505.069470000002</v>
      </c>
    </row>
    <row r="74" spans="1:14" ht="19.5" customHeight="1" thickBot="1">
      <c r="A74" s="112" t="s">
        <v>9</v>
      </c>
      <c r="B74" s="113" t="s">
        <v>8</v>
      </c>
      <c r="C74" s="181">
        <f>SUM(C54)</f>
        <v>1835.91</v>
      </c>
      <c r="D74" s="182">
        <f>SUM(C55+D55-C54)</f>
        <v>25654.1</v>
      </c>
      <c r="E74" s="183">
        <f aca="true" t="shared" si="23" ref="E74:N74">SUM(E55)</f>
        <v>320</v>
      </c>
      <c r="F74" s="184">
        <f t="shared" si="23"/>
        <v>27810.01</v>
      </c>
      <c r="G74" s="181">
        <f>SUM(G54)</f>
        <v>1927.7055</v>
      </c>
      <c r="H74" s="182">
        <f>SUM(G55+H55-G54)</f>
        <v>26910.084999999995</v>
      </c>
      <c r="I74" s="183">
        <f t="shared" si="23"/>
        <v>336</v>
      </c>
      <c r="J74" s="184">
        <f t="shared" si="23"/>
        <v>29173.7905</v>
      </c>
      <c r="K74" s="181">
        <f>SUM(K54)</f>
        <v>2024.0907750000001</v>
      </c>
      <c r="L74" s="182">
        <f>SUM(K55+L55-K54)</f>
        <v>28255.57925</v>
      </c>
      <c r="M74" s="185">
        <f t="shared" si="23"/>
        <v>352.8</v>
      </c>
      <c r="N74" s="184">
        <f t="shared" si="23"/>
        <v>30632.470025</v>
      </c>
    </row>
    <row r="75" spans="1:14" ht="19.5" customHeight="1" thickBot="1">
      <c r="A75" s="114"/>
      <c r="B75" s="115" t="s">
        <v>61</v>
      </c>
      <c r="C75" s="186">
        <f aca="true" t="shared" si="24" ref="C75:N75">SUM(C74-C73)</f>
        <v>0</v>
      </c>
      <c r="D75" s="143">
        <f t="shared" si="24"/>
        <v>-0.004000000004452886</v>
      </c>
      <c r="E75" s="187">
        <f t="shared" si="24"/>
        <v>115.55999999999997</v>
      </c>
      <c r="F75" s="144">
        <f t="shared" si="24"/>
        <v>115.55599999999686</v>
      </c>
      <c r="G75" s="186">
        <f t="shared" si="24"/>
        <v>0</v>
      </c>
      <c r="H75" s="143">
        <f t="shared" si="24"/>
        <v>0.004099999998288695</v>
      </c>
      <c r="I75" s="187">
        <f t="shared" si="24"/>
        <v>121.338</v>
      </c>
      <c r="J75" s="144">
        <f t="shared" si="24"/>
        <v>121.34209999999803</v>
      </c>
      <c r="K75" s="186">
        <f t="shared" si="24"/>
        <v>0</v>
      </c>
      <c r="L75" s="143">
        <f t="shared" si="24"/>
        <v>-0.004345000001194421</v>
      </c>
      <c r="M75" s="188">
        <f t="shared" si="24"/>
        <v>127.40489999999997</v>
      </c>
      <c r="N75" s="144">
        <f t="shared" si="24"/>
        <v>127.40055499999653</v>
      </c>
    </row>
    <row r="76" spans="3:14" ht="13.5" thickBot="1">
      <c r="C76" s="174"/>
      <c r="D76" s="174"/>
      <c r="E76" s="174"/>
      <c r="F76" s="174"/>
      <c r="G76" s="174"/>
      <c r="H76" s="174"/>
      <c r="I76" s="174"/>
      <c r="J76" s="174"/>
      <c r="K76" s="174"/>
      <c r="L76" s="174"/>
      <c r="M76" s="174"/>
      <c r="N76" s="174"/>
    </row>
    <row r="77" spans="2:14" ht="13.5" thickBot="1">
      <c r="B77" s="6" t="s">
        <v>56</v>
      </c>
      <c r="C77" s="167"/>
      <c r="D77" s="168"/>
      <c r="E77" s="168"/>
      <c r="F77" s="175"/>
      <c r="G77" s="165"/>
      <c r="H77" s="170"/>
      <c r="I77" s="170"/>
      <c r="J77" s="171"/>
      <c r="K77" s="172"/>
      <c r="L77" s="170"/>
      <c r="M77" s="170"/>
      <c r="N77" s="171"/>
    </row>
    <row r="78" spans="2:14" ht="13.5" thickBot="1">
      <c r="B78" s="6"/>
      <c r="C78" s="173"/>
      <c r="D78" s="173"/>
      <c r="E78" s="173"/>
      <c r="F78" s="173"/>
      <c r="G78" s="166"/>
      <c r="H78" s="174"/>
      <c r="I78" s="174"/>
      <c r="J78" s="174"/>
      <c r="K78" s="174"/>
      <c r="L78" s="174"/>
      <c r="M78" s="174"/>
      <c r="N78" s="174"/>
    </row>
    <row r="79" spans="2:14" ht="13.5" thickBot="1">
      <c r="B79" s="6" t="s">
        <v>52</v>
      </c>
      <c r="C79" s="167">
        <v>8.39</v>
      </c>
      <c r="D79" s="168"/>
      <c r="E79" s="168"/>
      <c r="F79" s="175">
        <v>8.39</v>
      </c>
      <c r="G79" s="218">
        <v>8.39</v>
      </c>
      <c r="H79" s="219"/>
      <c r="I79" s="220"/>
      <c r="J79" s="221">
        <v>8.39</v>
      </c>
      <c r="K79" s="222">
        <v>8.39</v>
      </c>
      <c r="L79" s="219"/>
      <c r="M79" s="219"/>
      <c r="N79" s="221">
        <v>8.39</v>
      </c>
    </row>
    <row r="80" spans="2:11" ht="12.75">
      <c r="B80" s="6"/>
      <c r="C80" s="6"/>
      <c r="D80" s="6"/>
      <c r="E80" s="6"/>
      <c r="F80" s="6"/>
      <c r="G80" s="1"/>
      <c r="H80" s="1"/>
      <c r="I80" s="116"/>
      <c r="J80" s="1"/>
      <c r="K80" s="1"/>
    </row>
    <row r="81" spans="2:12" ht="12.75">
      <c r="B81" s="6" t="s">
        <v>20</v>
      </c>
      <c r="C81" s="6"/>
      <c r="D81" s="6"/>
      <c r="E81" s="6"/>
      <c r="F81" s="6"/>
      <c r="G81" s="6"/>
      <c r="H81" s="6" t="s">
        <v>42</v>
      </c>
      <c r="I81" s="6"/>
      <c r="J81" s="1"/>
      <c r="K81" s="1"/>
      <c r="L81" t="s">
        <v>97</v>
      </c>
    </row>
    <row r="82" spans="2:12" ht="12.75">
      <c r="B82" s="6"/>
      <c r="C82" s="6"/>
      <c r="D82" s="6"/>
      <c r="E82" s="6"/>
      <c r="F82" s="6"/>
      <c r="G82" s="6"/>
      <c r="H82" s="6"/>
      <c r="I82" s="6"/>
      <c r="J82" s="1"/>
      <c r="K82" s="1"/>
      <c r="L82" t="s">
        <v>98</v>
      </c>
    </row>
    <row r="83" spans="2:11" ht="12.75">
      <c r="B83" s="6" t="s">
        <v>21</v>
      </c>
      <c r="C83" s="6"/>
      <c r="D83" s="6"/>
      <c r="E83" s="6"/>
      <c r="F83" s="6"/>
      <c r="G83" s="6"/>
      <c r="H83" s="6" t="s">
        <v>46</v>
      </c>
      <c r="I83" s="6"/>
      <c r="J83" s="1"/>
      <c r="K83" s="1"/>
    </row>
  </sheetData>
  <sheetProtection/>
  <mergeCells count="8">
    <mergeCell ref="K5:N5"/>
    <mergeCell ref="A3:N3"/>
    <mergeCell ref="G5:J5"/>
    <mergeCell ref="C5:F5"/>
    <mergeCell ref="A69:N69"/>
    <mergeCell ref="C71:F71"/>
    <mergeCell ref="G71:J71"/>
    <mergeCell ref="K71:N71"/>
  </mergeCells>
  <printOptions/>
  <pageMargins left="0.7" right="0.7" top="0.787401575" bottom="0.787401575" header="0.3" footer="0.3"/>
  <pageSetup fitToHeight="0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V88"/>
  <sheetViews>
    <sheetView tabSelected="1" workbookViewId="0" topLeftCell="A1">
      <selection activeCell="U30" sqref="U30"/>
    </sheetView>
  </sheetViews>
  <sheetFormatPr defaultColWidth="9.00390625" defaultRowHeight="12.75"/>
  <cols>
    <col min="1" max="1" width="5.125" style="0" customWidth="1"/>
    <col min="2" max="2" width="32.50390625" style="0" customWidth="1"/>
    <col min="3" max="3" width="11.00390625" style="0" customWidth="1"/>
    <col min="4" max="4" width="9.875" style="0" customWidth="1"/>
    <col min="5" max="5" width="10.875" style="0" customWidth="1"/>
    <col min="6" max="6" width="10.125" style="0" customWidth="1"/>
    <col min="7" max="7" width="9.875" style="0" customWidth="1"/>
    <col min="8" max="8" width="9.625" style="0" customWidth="1"/>
    <col min="9" max="10" width="12.50390625" style="0" customWidth="1"/>
    <col min="11" max="11" width="10.50390625" style="0" customWidth="1"/>
    <col min="12" max="12" width="9.125" style="0" customWidth="1"/>
    <col min="13" max="13" width="10.375" style="0" customWidth="1"/>
    <col min="14" max="14" width="12.50390625" style="0" customWidth="1"/>
    <col min="15" max="15" width="10.50390625" style="0" customWidth="1"/>
    <col min="16" max="17" width="10.00390625" style="0" customWidth="1"/>
    <col min="18" max="18" width="12.875" style="0" customWidth="1"/>
    <col min="19" max="19" width="15.625" style="0" customWidth="1"/>
    <col min="20" max="20" width="10.125" style="0" customWidth="1"/>
    <col min="21" max="21" width="16.375" style="0" customWidth="1"/>
    <col min="22" max="22" width="12.875" style="0" customWidth="1"/>
  </cols>
  <sheetData>
    <row r="1" ht="12.75">
      <c r="Q1" s="5" t="s">
        <v>74</v>
      </c>
    </row>
    <row r="2" spans="18:22" ht="12.75">
      <c r="R2" s="5"/>
      <c r="V2" s="5"/>
    </row>
    <row r="3" spans="1:22" ht="15">
      <c r="A3" s="228" t="s">
        <v>93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5"/>
      <c r="T3" s="25"/>
      <c r="U3" s="25"/>
      <c r="V3" s="25"/>
    </row>
    <row r="4" spans="1:17" ht="13.5" thickBot="1">
      <c r="A4" s="6" t="s">
        <v>0</v>
      </c>
      <c r="C4" s="16" t="s">
        <v>96</v>
      </c>
      <c r="O4" s="6"/>
      <c r="P4" s="6"/>
      <c r="Q4" s="6"/>
    </row>
    <row r="5" spans="1:18" ht="13.5" thickBot="1">
      <c r="A5" s="6"/>
      <c r="C5" s="234" t="s">
        <v>91</v>
      </c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6"/>
      <c r="O5" s="240" t="s">
        <v>89</v>
      </c>
      <c r="P5" s="241"/>
      <c r="Q5" s="241"/>
      <c r="R5" s="242"/>
    </row>
    <row r="6" spans="1:18" ht="13.5" thickBot="1">
      <c r="A6" s="28" t="s">
        <v>13</v>
      </c>
      <c r="B6" s="29"/>
      <c r="C6" s="237" t="s">
        <v>65</v>
      </c>
      <c r="D6" s="238"/>
      <c r="E6" s="238"/>
      <c r="F6" s="239"/>
      <c r="G6" s="238" t="s">
        <v>92</v>
      </c>
      <c r="H6" s="238"/>
      <c r="I6" s="238"/>
      <c r="J6" s="239"/>
      <c r="K6" s="238" t="s">
        <v>81</v>
      </c>
      <c r="L6" s="238"/>
      <c r="M6" s="238"/>
      <c r="N6" s="239"/>
      <c r="O6" s="243"/>
      <c r="P6" s="244"/>
      <c r="Q6" s="244"/>
      <c r="R6" s="245"/>
    </row>
    <row r="7" spans="1:18" ht="24" thickBot="1">
      <c r="A7" s="83" t="s">
        <v>10</v>
      </c>
      <c r="B7" s="81" t="s">
        <v>14</v>
      </c>
      <c r="C7" s="7" t="s">
        <v>62</v>
      </c>
      <c r="D7" s="62" t="s">
        <v>63</v>
      </c>
      <c r="E7" s="61" t="s">
        <v>1</v>
      </c>
      <c r="F7" s="23" t="s">
        <v>75</v>
      </c>
      <c r="G7" s="7" t="s">
        <v>62</v>
      </c>
      <c r="H7" s="62" t="s">
        <v>63</v>
      </c>
      <c r="I7" s="61" t="s">
        <v>1</v>
      </c>
      <c r="J7" s="23" t="s">
        <v>75</v>
      </c>
      <c r="K7" s="7" t="s">
        <v>62</v>
      </c>
      <c r="L7" s="62" t="s">
        <v>63</v>
      </c>
      <c r="M7" s="61" t="s">
        <v>1</v>
      </c>
      <c r="N7" s="23" t="s">
        <v>75</v>
      </c>
      <c r="O7" s="58" t="s">
        <v>62</v>
      </c>
      <c r="P7" s="60" t="s">
        <v>63</v>
      </c>
      <c r="Q7" s="59" t="s">
        <v>64</v>
      </c>
      <c r="R7" s="65" t="s">
        <v>75</v>
      </c>
    </row>
    <row r="8" spans="1:18" ht="12.75">
      <c r="A8" s="11">
        <v>501</v>
      </c>
      <c r="B8" s="85" t="s">
        <v>2</v>
      </c>
      <c r="C8" s="121">
        <v>299</v>
      </c>
      <c r="D8" s="122">
        <v>130.18</v>
      </c>
      <c r="E8" s="123"/>
      <c r="F8" s="124">
        <f>SUM(C8:E8)</f>
        <v>429.18</v>
      </c>
      <c r="G8" s="121">
        <v>519.073</v>
      </c>
      <c r="H8" s="122">
        <v>130</v>
      </c>
      <c r="I8" s="123"/>
      <c r="J8" s="124">
        <f>SUM(G8:I8)</f>
        <v>649.073</v>
      </c>
      <c r="K8" s="121">
        <v>519.07</v>
      </c>
      <c r="L8" s="122">
        <v>130</v>
      </c>
      <c r="M8" s="123"/>
      <c r="N8" s="124">
        <f>SUM(K8:M8)</f>
        <v>649.07</v>
      </c>
      <c r="O8" s="121">
        <v>109.036</v>
      </c>
      <c r="P8" s="122">
        <v>152.4</v>
      </c>
      <c r="Q8" s="123"/>
      <c r="R8" s="125">
        <f>SUM(O8:Q8)</f>
        <v>261.43600000000004</v>
      </c>
    </row>
    <row r="9" spans="1:18" ht="12.75">
      <c r="A9" s="12">
        <v>501</v>
      </c>
      <c r="B9" s="30" t="s">
        <v>15</v>
      </c>
      <c r="C9" s="126"/>
      <c r="D9" s="127"/>
      <c r="E9" s="128"/>
      <c r="F9" s="125">
        <f>SUM(C9:E9)</f>
        <v>0</v>
      </c>
      <c r="G9" s="126"/>
      <c r="H9" s="127"/>
      <c r="I9" s="128"/>
      <c r="J9" s="125">
        <f>SUM(G9:I9)</f>
        <v>0</v>
      </c>
      <c r="K9" s="126"/>
      <c r="L9" s="127"/>
      <c r="M9" s="128"/>
      <c r="N9" s="125">
        <f>SUM(K9:M9)</f>
        <v>0</v>
      </c>
      <c r="O9" s="126"/>
      <c r="P9" s="127"/>
      <c r="Q9" s="128"/>
      <c r="R9" s="125">
        <f>SUM(O9:Q9)</f>
        <v>0</v>
      </c>
    </row>
    <row r="10" spans="1:18" ht="12.75">
      <c r="A10" s="12">
        <v>502</v>
      </c>
      <c r="B10" s="87" t="s">
        <v>27</v>
      </c>
      <c r="C10" s="126">
        <f aca="true" t="shared" si="0" ref="C10:J10">SUM(C11:C14)</f>
        <v>1091</v>
      </c>
      <c r="D10" s="127">
        <f t="shared" si="0"/>
        <v>0</v>
      </c>
      <c r="E10" s="128">
        <f t="shared" si="0"/>
        <v>185</v>
      </c>
      <c r="F10" s="129">
        <f t="shared" si="0"/>
        <v>1276</v>
      </c>
      <c r="G10" s="126">
        <f t="shared" si="0"/>
        <v>1291</v>
      </c>
      <c r="H10" s="127">
        <f t="shared" si="0"/>
        <v>0</v>
      </c>
      <c r="I10" s="128">
        <f t="shared" si="0"/>
        <v>185</v>
      </c>
      <c r="J10" s="129">
        <f t="shared" si="0"/>
        <v>1476</v>
      </c>
      <c r="K10" s="126">
        <f aca="true" t="shared" si="1" ref="K10:R10">SUM(K11:K14)</f>
        <v>1291</v>
      </c>
      <c r="L10" s="127">
        <f t="shared" si="1"/>
        <v>0</v>
      </c>
      <c r="M10" s="128">
        <f t="shared" si="1"/>
        <v>185</v>
      </c>
      <c r="N10" s="129">
        <f t="shared" si="1"/>
        <v>1476</v>
      </c>
      <c r="O10" s="126">
        <f t="shared" si="1"/>
        <v>1207</v>
      </c>
      <c r="P10" s="127">
        <f t="shared" si="1"/>
        <v>0</v>
      </c>
      <c r="Q10" s="128">
        <f t="shared" si="1"/>
        <v>185</v>
      </c>
      <c r="R10" s="129">
        <f t="shared" si="1"/>
        <v>1392</v>
      </c>
    </row>
    <row r="11" spans="1:18" ht="12.75">
      <c r="A11" s="96" t="s">
        <v>12</v>
      </c>
      <c r="B11" s="87" t="s">
        <v>22</v>
      </c>
      <c r="C11" s="126">
        <v>900</v>
      </c>
      <c r="D11" s="127"/>
      <c r="E11" s="128">
        <v>120</v>
      </c>
      <c r="F11" s="125">
        <f aca="true" t="shared" si="2" ref="F11:F38">SUM(C11:E11)</f>
        <v>1020</v>
      </c>
      <c r="G11" s="126">
        <v>900</v>
      </c>
      <c r="H11" s="127"/>
      <c r="I11" s="128">
        <v>120</v>
      </c>
      <c r="J11" s="125">
        <f aca="true" t="shared" si="3" ref="J11:J38">SUM(G11:I11)</f>
        <v>1020</v>
      </c>
      <c r="K11" s="126">
        <v>900</v>
      </c>
      <c r="L11" s="127"/>
      <c r="M11" s="128">
        <v>120</v>
      </c>
      <c r="N11" s="125">
        <f aca="true" t="shared" si="4" ref="N11:N38">SUM(K11:M11)</f>
        <v>1020</v>
      </c>
      <c r="O11" s="126">
        <v>800</v>
      </c>
      <c r="P11" s="127"/>
      <c r="Q11" s="128">
        <v>120</v>
      </c>
      <c r="R11" s="125">
        <f aca="true" t="shared" si="5" ref="R11:R38">SUM(O11:Q11)</f>
        <v>920</v>
      </c>
    </row>
    <row r="12" spans="1:18" ht="12.75">
      <c r="A12" s="12"/>
      <c r="B12" s="30" t="s">
        <v>16</v>
      </c>
      <c r="C12" s="126">
        <v>150</v>
      </c>
      <c r="D12" s="127"/>
      <c r="E12" s="128">
        <v>40</v>
      </c>
      <c r="F12" s="125">
        <f t="shared" si="2"/>
        <v>190</v>
      </c>
      <c r="G12" s="126">
        <v>350</v>
      </c>
      <c r="H12" s="127"/>
      <c r="I12" s="128">
        <v>40</v>
      </c>
      <c r="J12" s="125">
        <f t="shared" si="3"/>
        <v>390</v>
      </c>
      <c r="K12" s="126">
        <v>350</v>
      </c>
      <c r="L12" s="127"/>
      <c r="M12" s="128">
        <v>40</v>
      </c>
      <c r="N12" s="125">
        <f t="shared" si="4"/>
        <v>390</v>
      </c>
      <c r="O12" s="126">
        <v>370</v>
      </c>
      <c r="P12" s="127"/>
      <c r="Q12" s="128">
        <v>40</v>
      </c>
      <c r="R12" s="125">
        <f t="shared" si="5"/>
        <v>410</v>
      </c>
    </row>
    <row r="13" spans="1:18" ht="12.75">
      <c r="A13" s="12"/>
      <c r="B13" s="30" t="s">
        <v>17</v>
      </c>
      <c r="C13" s="126">
        <v>40</v>
      </c>
      <c r="D13" s="127"/>
      <c r="E13" s="128">
        <v>25</v>
      </c>
      <c r="F13" s="125">
        <f t="shared" si="2"/>
        <v>65</v>
      </c>
      <c r="G13" s="126">
        <v>40</v>
      </c>
      <c r="H13" s="127"/>
      <c r="I13" s="128">
        <v>25</v>
      </c>
      <c r="J13" s="125">
        <f t="shared" si="3"/>
        <v>65</v>
      </c>
      <c r="K13" s="126">
        <v>40</v>
      </c>
      <c r="L13" s="127"/>
      <c r="M13" s="128">
        <v>25</v>
      </c>
      <c r="N13" s="125">
        <f t="shared" si="4"/>
        <v>65</v>
      </c>
      <c r="O13" s="126">
        <v>35</v>
      </c>
      <c r="P13" s="127"/>
      <c r="Q13" s="128">
        <v>25</v>
      </c>
      <c r="R13" s="125">
        <f t="shared" si="5"/>
        <v>60</v>
      </c>
    </row>
    <row r="14" spans="1:18" ht="12.75">
      <c r="A14" s="12"/>
      <c r="B14" s="87" t="s">
        <v>18</v>
      </c>
      <c r="C14" s="126">
        <v>1</v>
      </c>
      <c r="D14" s="127"/>
      <c r="E14" s="128"/>
      <c r="F14" s="125">
        <f t="shared" si="2"/>
        <v>1</v>
      </c>
      <c r="G14" s="126">
        <v>1</v>
      </c>
      <c r="H14" s="127"/>
      <c r="I14" s="128"/>
      <c r="J14" s="125">
        <f t="shared" si="3"/>
        <v>1</v>
      </c>
      <c r="K14" s="126">
        <v>1</v>
      </c>
      <c r="L14" s="127"/>
      <c r="M14" s="128"/>
      <c r="N14" s="125">
        <f t="shared" si="4"/>
        <v>1</v>
      </c>
      <c r="O14" s="126">
        <v>2</v>
      </c>
      <c r="P14" s="127"/>
      <c r="Q14" s="128"/>
      <c r="R14" s="125">
        <f t="shared" si="5"/>
        <v>2</v>
      </c>
    </row>
    <row r="15" spans="1:18" ht="12.75">
      <c r="A15" s="12">
        <v>511</v>
      </c>
      <c r="B15" s="30" t="s">
        <v>3</v>
      </c>
      <c r="C15" s="126">
        <v>350</v>
      </c>
      <c r="D15" s="127"/>
      <c r="E15" s="128"/>
      <c r="F15" s="125">
        <f t="shared" si="2"/>
        <v>350</v>
      </c>
      <c r="G15" s="126">
        <v>50</v>
      </c>
      <c r="H15" s="127"/>
      <c r="I15" s="128"/>
      <c r="J15" s="125">
        <f t="shared" si="3"/>
        <v>50</v>
      </c>
      <c r="K15" s="126">
        <v>50</v>
      </c>
      <c r="L15" s="127"/>
      <c r="M15" s="128"/>
      <c r="N15" s="125">
        <f t="shared" si="4"/>
        <v>50</v>
      </c>
      <c r="O15" s="126">
        <v>135.328</v>
      </c>
      <c r="P15" s="127"/>
      <c r="Q15" s="128"/>
      <c r="R15" s="125">
        <f t="shared" si="5"/>
        <v>135.328</v>
      </c>
    </row>
    <row r="16" spans="1:18" ht="12.75">
      <c r="A16" s="12">
        <v>512</v>
      </c>
      <c r="B16" s="30" t="s">
        <v>4</v>
      </c>
      <c r="C16" s="126">
        <v>3</v>
      </c>
      <c r="D16" s="127">
        <v>1</v>
      </c>
      <c r="E16" s="128"/>
      <c r="F16" s="125">
        <f t="shared" si="2"/>
        <v>4</v>
      </c>
      <c r="G16" s="126">
        <v>70</v>
      </c>
      <c r="H16" s="127">
        <v>2</v>
      </c>
      <c r="I16" s="128"/>
      <c r="J16" s="125">
        <f t="shared" si="3"/>
        <v>72</v>
      </c>
      <c r="K16" s="126">
        <v>70</v>
      </c>
      <c r="L16" s="127">
        <v>2</v>
      </c>
      <c r="M16" s="128"/>
      <c r="N16" s="125">
        <f t="shared" si="4"/>
        <v>72</v>
      </c>
      <c r="O16" s="126">
        <v>4</v>
      </c>
      <c r="P16" s="127"/>
      <c r="Q16" s="128"/>
      <c r="R16" s="125">
        <f t="shared" si="5"/>
        <v>4</v>
      </c>
    </row>
    <row r="17" spans="1:18" ht="12.75">
      <c r="A17" s="12">
        <v>513</v>
      </c>
      <c r="B17" s="30" t="s">
        <v>5</v>
      </c>
      <c r="C17" s="126"/>
      <c r="D17" s="127"/>
      <c r="E17" s="128"/>
      <c r="F17" s="125">
        <f t="shared" si="2"/>
        <v>0</v>
      </c>
      <c r="G17" s="126"/>
      <c r="H17" s="127"/>
      <c r="I17" s="128"/>
      <c r="J17" s="125">
        <f t="shared" si="3"/>
        <v>0</v>
      </c>
      <c r="K17" s="126"/>
      <c r="L17" s="127"/>
      <c r="M17" s="128"/>
      <c r="N17" s="125">
        <f t="shared" si="4"/>
        <v>0</v>
      </c>
      <c r="O17" s="126">
        <v>4</v>
      </c>
      <c r="P17" s="127"/>
      <c r="Q17" s="128"/>
      <c r="R17" s="125">
        <f t="shared" si="5"/>
        <v>4</v>
      </c>
    </row>
    <row r="18" spans="1:18" ht="12.75">
      <c r="A18" s="12">
        <v>518</v>
      </c>
      <c r="B18" s="30" t="s">
        <v>44</v>
      </c>
      <c r="C18" s="126">
        <v>55.908</v>
      </c>
      <c r="D18" s="127">
        <v>470</v>
      </c>
      <c r="E18" s="128">
        <v>10</v>
      </c>
      <c r="F18" s="125">
        <f t="shared" si="2"/>
        <v>535.908</v>
      </c>
      <c r="G18" s="126">
        <v>661.32</v>
      </c>
      <c r="H18" s="127">
        <v>250</v>
      </c>
      <c r="I18" s="128">
        <v>15</v>
      </c>
      <c r="J18" s="125">
        <f t="shared" si="3"/>
        <v>926.32</v>
      </c>
      <c r="K18" s="126">
        <v>661.32</v>
      </c>
      <c r="L18" s="127">
        <v>250</v>
      </c>
      <c r="M18" s="128">
        <v>15</v>
      </c>
      <c r="N18" s="125">
        <f t="shared" si="4"/>
        <v>926.32</v>
      </c>
      <c r="O18" s="126">
        <v>540</v>
      </c>
      <c r="P18" s="127">
        <v>30</v>
      </c>
      <c r="Q18" s="128">
        <v>10</v>
      </c>
      <c r="R18" s="125">
        <f t="shared" si="5"/>
        <v>580</v>
      </c>
    </row>
    <row r="19" spans="1:18" ht="12.75">
      <c r="A19" s="12">
        <v>521</v>
      </c>
      <c r="B19" s="30" t="s">
        <v>54</v>
      </c>
      <c r="C19" s="126"/>
      <c r="D19" s="127">
        <v>16900</v>
      </c>
      <c r="E19" s="128">
        <v>4.2</v>
      </c>
      <c r="F19" s="125">
        <f t="shared" si="2"/>
        <v>16904.2</v>
      </c>
      <c r="G19" s="126">
        <v>1200</v>
      </c>
      <c r="H19" s="127">
        <v>18589.4</v>
      </c>
      <c r="I19" s="128">
        <v>8</v>
      </c>
      <c r="J19" s="125">
        <f t="shared" si="3"/>
        <v>19797.4</v>
      </c>
      <c r="K19" s="126">
        <v>1200</v>
      </c>
      <c r="L19" s="127">
        <v>18589.4</v>
      </c>
      <c r="M19" s="128">
        <v>8</v>
      </c>
      <c r="N19" s="125">
        <f t="shared" si="4"/>
        <v>19797.4</v>
      </c>
      <c r="O19" s="126"/>
      <c r="P19" s="127">
        <v>18500</v>
      </c>
      <c r="Q19" s="128">
        <v>4.2</v>
      </c>
      <c r="R19" s="125">
        <f t="shared" si="5"/>
        <v>18504.2</v>
      </c>
    </row>
    <row r="20" spans="1:18" ht="12.75">
      <c r="A20" s="12">
        <v>524</v>
      </c>
      <c r="B20" s="30" t="s">
        <v>11</v>
      </c>
      <c r="C20" s="126"/>
      <c r="D20" s="127">
        <v>3958</v>
      </c>
      <c r="E20" s="128">
        <v>0.8</v>
      </c>
      <c r="F20" s="125">
        <f t="shared" si="2"/>
        <v>3958.8</v>
      </c>
      <c r="G20" s="126">
        <v>650</v>
      </c>
      <c r="H20" s="127">
        <v>4037.81</v>
      </c>
      <c r="I20" s="128">
        <v>1.98</v>
      </c>
      <c r="J20" s="125">
        <f t="shared" si="3"/>
        <v>4689.789999999999</v>
      </c>
      <c r="K20" s="126">
        <v>650</v>
      </c>
      <c r="L20" s="127">
        <v>4037.81</v>
      </c>
      <c r="M20" s="128">
        <v>1.98</v>
      </c>
      <c r="N20" s="125">
        <f t="shared" si="4"/>
        <v>4689.789999999999</v>
      </c>
      <c r="O20" s="126"/>
      <c r="P20" s="127">
        <v>4588</v>
      </c>
      <c r="Q20" s="128">
        <v>0.8</v>
      </c>
      <c r="R20" s="125">
        <f t="shared" si="5"/>
        <v>4588.8</v>
      </c>
    </row>
    <row r="21" spans="1:18" ht="12.75">
      <c r="A21" s="12">
        <v>524</v>
      </c>
      <c r="B21" s="30" t="s">
        <v>47</v>
      </c>
      <c r="C21" s="126"/>
      <c r="D21" s="127">
        <v>1440</v>
      </c>
      <c r="E21" s="128">
        <v>0.4</v>
      </c>
      <c r="F21" s="125">
        <f t="shared" si="2"/>
        <v>1440.4</v>
      </c>
      <c r="G21" s="126">
        <v>100</v>
      </c>
      <c r="H21" s="127">
        <v>1886.33</v>
      </c>
      <c r="I21" s="128">
        <v>0.72</v>
      </c>
      <c r="J21" s="125">
        <f t="shared" si="3"/>
        <v>1987.05</v>
      </c>
      <c r="K21" s="126">
        <v>100</v>
      </c>
      <c r="L21" s="127">
        <v>1886.33</v>
      </c>
      <c r="M21" s="128">
        <v>0.72</v>
      </c>
      <c r="N21" s="125">
        <f t="shared" si="4"/>
        <v>1987.05</v>
      </c>
      <c r="O21" s="126"/>
      <c r="P21" s="127">
        <v>1665</v>
      </c>
      <c r="Q21" s="128">
        <v>0.4</v>
      </c>
      <c r="R21" s="125">
        <f t="shared" si="5"/>
        <v>1665.4</v>
      </c>
    </row>
    <row r="22" spans="1:18" ht="12.75">
      <c r="A22" s="12">
        <v>525</v>
      </c>
      <c r="B22" s="30" t="s">
        <v>28</v>
      </c>
      <c r="C22" s="126"/>
      <c r="D22" s="127">
        <v>60</v>
      </c>
      <c r="E22" s="128">
        <v>0.05</v>
      </c>
      <c r="F22" s="125">
        <f t="shared" si="2"/>
        <v>60.05</v>
      </c>
      <c r="G22" s="126">
        <v>30</v>
      </c>
      <c r="H22" s="127">
        <v>78</v>
      </c>
      <c r="I22" s="128">
        <v>0.05</v>
      </c>
      <c r="J22" s="125">
        <f t="shared" si="3"/>
        <v>108.05</v>
      </c>
      <c r="K22" s="126">
        <v>30</v>
      </c>
      <c r="L22" s="127">
        <v>78</v>
      </c>
      <c r="M22" s="128">
        <v>0.05</v>
      </c>
      <c r="N22" s="125">
        <f t="shared" si="4"/>
        <v>108.05</v>
      </c>
      <c r="O22" s="126"/>
      <c r="P22" s="127">
        <v>77.7</v>
      </c>
      <c r="Q22" s="128">
        <v>0.05</v>
      </c>
      <c r="R22" s="125">
        <f t="shared" si="5"/>
        <v>77.75</v>
      </c>
    </row>
    <row r="23" spans="1:18" ht="12.75">
      <c r="A23" s="12">
        <v>527</v>
      </c>
      <c r="B23" s="30" t="s">
        <v>29</v>
      </c>
      <c r="C23" s="126"/>
      <c r="D23" s="127">
        <v>380</v>
      </c>
      <c r="E23" s="128">
        <v>0.05</v>
      </c>
      <c r="F23" s="125">
        <f t="shared" si="2"/>
        <v>380.05</v>
      </c>
      <c r="G23" s="126">
        <v>24</v>
      </c>
      <c r="H23" s="127">
        <v>360</v>
      </c>
      <c r="I23" s="128">
        <v>0.16</v>
      </c>
      <c r="J23" s="125">
        <f t="shared" si="3"/>
        <v>384.16</v>
      </c>
      <c r="K23" s="126">
        <v>24</v>
      </c>
      <c r="L23" s="127">
        <v>360</v>
      </c>
      <c r="M23" s="128">
        <v>0.16</v>
      </c>
      <c r="N23" s="125">
        <f t="shared" si="4"/>
        <v>384.16</v>
      </c>
      <c r="O23" s="126"/>
      <c r="P23" s="127">
        <v>390</v>
      </c>
      <c r="Q23" s="128">
        <v>0.05</v>
      </c>
      <c r="R23" s="125">
        <f t="shared" si="5"/>
        <v>390.05</v>
      </c>
    </row>
    <row r="24" spans="1:18" ht="12.75">
      <c r="A24" s="12">
        <v>527</v>
      </c>
      <c r="B24" s="30" t="s">
        <v>48</v>
      </c>
      <c r="C24" s="126"/>
      <c r="D24" s="127"/>
      <c r="E24" s="128"/>
      <c r="F24" s="125">
        <f t="shared" si="2"/>
        <v>0</v>
      </c>
      <c r="G24" s="126"/>
      <c r="H24" s="127"/>
      <c r="I24" s="128"/>
      <c r="J24" s="125">
        <f t="shared" si="3"/>
        <v>0</v>
      </c>
      <c r="K24" s="126"/>
      <c r="L24" s="127"/>
      <c r="M24" s="128"/>
      <c r="N24" s="125">
        <f t="shared" si="4"/>
        <v>0</v>
      </c>
      <c r="O24" s="126"/>
      <c r="P24" s="127"/>
      <c r="Q24" s="128"/>
      <c r="R24" s="125">
        <f t="shared" si="5"/>
        <v>0</v>
      </c>
    </row>
    <row r="25" spans="1:18" ht="12.75">
      <c r="A25" s="12">
        <v>528</v>
      </c>
      <c r="B25" s="30" t="s">
        <v>30</v>
      </c>
      <c r="C25" s="126"/>
      <c r="D25" s="127"/>
      <c r="E25" s="128"/>
      <c r="F25" s="125">
        <f t="shared" si="2"/>
        <v>0</v>
      </c>
      <c r="G25" s="126"/>
      <c r="H25" s="127"/>
      <c r="I25" s="128"/>
      <c r="J25" s="125">
        <f t="shared" si="3"/>
        <v>0</v>
      </c>
      <c r="K25" s="126"/>
      <c r="L25" s="127"/>
      <c r="M25" s="128"/>
      <c r="N25" s="125">
        <f t="shared" si="4"/>
        <v>0</v>
      </c>
      <c r="O25" s="126"/>
      <c r="P25" s="127"/>
      <c r="Q25" s="128"/>
      <c r="R25" s="125">
        <f t="shared" si="5"/>
        <v>0</v>
      </c>
    </row>
    <row r="26" spans="1:18" ht="12.75">
      <c r="A26" s="12">
        <v>531</v>
      </c>
      <c r="B26" s="30" t="s">
        <v>31</v>
      </c>
      <c r="C26" s="126"/>
      <c r="D26" s="127"/>
      <c r="E26" s="128"/>
      <c r="F26" s="125">
        <f t="shared" si="2"/>
        <v>0</v>
      </c>
      <c r="G26" s="126"/>
      <c r="H26" s="127"/>
      <c r="I26" s="128"/>
      <c r="J26" s="125">
        <f t="shared" si="3"/>
        <v>0</v>
      </c>
      <c r="K26" s="126"/>
      <c r="L26" s="127"/>
      <c r="M26" s="128"/>
      <c r="N26" s="125">
        <f t="shared" si="4"/>
        <v>0</v>
      </c>
      <c r="O26" s="126"/>
      <c r="P26" s="127"/>
      <c r="Q26" s="128"/>
      <c r="R26" s="125">
        <f t="shared" si="5"/>
        <v>0</v>
      </c>
    </row>
    <row r="27" spans="1:18" ht="12.75">
      <c r="A27" s="12">
        <v>538</v>
      </c>
      <c r="B27" s="30" t="s">
        <v>40</v>
      </c>
      <c r="C27" s="126"/>
      <c r="D27" s="127"/>
      <c r="E27" s="128"/>
      <c r="F27" s="125">
        <f t="shared" si="2"/>
        <v>0</v>
      </c>
      <c r="G27" s="126"/>
      <c r="H27" s="127"/>
      <c r="I27" s="128"/>
      <c r="J27" s="125">
        <f t="shared" si="3"/>
        <v>0</v>
      </c>
      <c r="K27" s="126"/>
      <c r="L27" s="127"/>
      <c r="M27" s="128"/>
      <c r="N27" s="125">
        <f t="shared" si="4"/>
        <v>0</v>
      </c>
      <c r="O27" s="126"/>
      <c r="P27" s="127"/>
      <c r="Q27" s="128"/>
      <c r="R27" s="125">
        <f t="shared" si="5"/>
        <v>0</v>
      </c>
    </row>
    <row r="28" spans="1:18" ht="12.75">
      <c r="A28" s="12">
        <v>544</v>
      </c>
      <c r="B28" s="30" t="s">
        <v>6</v>
      </c>
      <c r="C28" s="126"/>
      <c r="D28" s="127"/>
      <c r="E28" s="128"/>
      <c r="F28" s="130">
        <f t="shared" si="2"/>
        <v>0</v>
      </c>
      <c r="G28" s="126"/>
      <c r="H28" s="127"/>
      <c r="I28" s="128"/>
      <c r="J28" s="130">
        <f t="shared" si="3"/>
        <v>0</v>
      </c>
      <c r="K28" s="126"/>
      <c r="L28" s="127"/>
      <c r="M28" s="128"/>
      <c r="N28" s="130">
        <f t="shared" si="4"/>
        <v>0</v>
      </c>
      <c r="O28" s="126"/>
      <c r="P28" s="127"/>
      <c r="Q28" s="128"/>
      <c r="R28" s="130">
        <f t="shared" si="5"/>
        <v>0</v>
      </c>
    </row>
    <row r="29" spans="1:18" ht="12.75">
      <c r="A29" s="12">
        <v>549</v>
      </c>
      <c r="B29" s="30" t="s">
        <v>32</v>
      </c>
      <c r="C29" s="126"/>
      <c r="D29" s="127"/>
      <c r="E29" s="128"/>
      <c r="F29" s="125">
        <f t="shared" si="2"/>
        <v>0</v>
      </c>
      <c r="G29" s="126"/>
      <c r="H29" s="127"/>
      <c r="I29" s="128"/>
      <c r="J29" s="125">
        <f t="shared" si="3"/>
        <v>0</v>
      </c>
      <c r="K29" s="126"/>
      <c r="L29" s="127"/>
      <c r="M29" s="128"/>
      <c r="N29" s="125">
        <f t="shared" si="4"/>
        <v>0</v>
      </c>
      <c r="O29" s="126"/>
      <c r="P29" s="127"/>
      <c r="Q29" s="128"/>
      <c r="R29" s="125">
        <f t="shared" si="5"/>
        <v>0</v>
      </c>
    </row>
    <row r="30" spans="1:18" ht="12.75">
      <c r="A30" s="12">
        <v>551</v>
      </c>
      <c r="B30" s="30" t="s">
        <v>51</v>
      </c>
      <c r="C30" s="126"/>
      <c r="D30" s="127"/>
      <c r="E30" s="128"/>
      <c r="F30" s="125">
        <f t="shared" si="2"/>
        <v>0</v>
      </c>
      <c r="G30" s="126"/>
      <c r="H30" s="127"/>
      <c r="I30" s="128"/>
      <c r="J30" s="125">
        <f t="shared" si="3"/>
        <v>0</v>
      </c>
      <c r="K30" s="126"/>
      <c r="L30" s="127"/>
      <c r="M30" s="128"/>
      <c r="N30" s="125">
        <f t="shared" si="4"/>
        <v>0</v>
      </c>
      <c r="O30" s="126"/>
      <c r="P30" s="127"/>
      <c r="Q30" s="128"/>
      <c r="R30" s="125">
        <f t="shared" si="5"/>
        <v>0</v>
      </c>
    </row>
    <row r="31" spans="1:18" ht="12.75">
      <c r="A31" s="91">
        <v>551</v>
      </c>
      <c r="B31" s="87" t="s">
        <v>67</v>
      </c>
      <c r="C31" s="126">
        <v>59.161</v>
      </c>
      <c r="D31" s="127"/>
      <c r="E31" s="128"/>
      <c r="F31" s="125">
        <f t="shared" si="2"/>
        <v>59.161</v>
      </c>
      <c r="G31" s="126">
        <v>59.161</v>
      </c>
      <c r="H31" s="127"/>
      <c r="I31" s="128"/>
      <c r="J31" s="125">
        <f t="shared" si="3"/>
        <v>59.161</v>
      </c>
      <c r="K31" s="126">
        <v>59.161</v>
      </c>
      <c r="L31" s="127"/>
      <c r="M31" s="128"/>
      <c r="N31" s="125">
        <f t="shared" si="4"/>
        <v>59.161</v>
      </c>
      <c r="O31" s="126">
        <v>59.16</v>
      </c>
      <c r="P31" s="127"/>
      <c r="Q31" s="128"/>
      <c r="R31" s="125">
        <f t="shared" si="5"/>
        <v>59.16</v>
      </c>
    </row>
    <row r="32" spans="1:18" ht="12.75">
      <c r="A32" s="12">
        <v>551</v>
      </c>
      <c r="B32" s="30" t="s">
        <v>69</v>
      </c>
      <c r="C32" s="126"/>
      <c r="D32" s="127"/>
      <c r="E32" s="128"/>
      <c r="F32" s="125">
        <f t="shared" si="2"/>
        <v>0</v>
      </c>
      <c r="G32" s="126"/>
      <c r="H32" s="127"/>
      <c r="I32" s="128"/>
      <c r="J32" s="125">
        <f t="shared" si="3"/>
        <v>0</v>
      </c>
      <c r="K32" s="126"/>
      <c r="L32" s="127"/>
      <c r="M32" s="128"/>
      <c r="N32" s="125">
        <f t="shared" si="4"/>
        <v>0</v>
      </c>
      <c r="O32" s="126"/>
      <c r="P32" s="127"/>
      <c r="Q32" s="128"/>
      <c r="R32" s="125">
        <f t="shared" si="5"/>
        <v>0</v>
      </c>
    </row>
    <row r="33" spans="1:18" ht="12.75">
      <c r="A33" s="12">
        <v>551</v>
      </c>
      <c r="B33" s="30" t="s">
        <v>70</v>
      </c>
      <c r="C33" s="126"/>
      <c r="D33" s="127"/>
      <c r="E33" s="128"/>
      <c r="F33" s="125">
        <f t="shared" si="2"/>
        <v>0</v>
      </c>
      <c r="G33" s="126"/>
      <c r="H33" s="127"/>
      <c r="I33" s="128"/>
      <c r="J33" s="125">
        <f t="shared" si="3"/>
        <v>0</v>
      </c>
      <c r="K33" s="126"/>
      <c r="L33" s="127"/>
      <c r="M33" s="128"/>
      <c r="N33" s="125">
        <f t="shared" si="4"/>
        <v>0</v>
      </c>
      <c r="O33" s="126"/>
      <c r="P33" s="127"/>
      <c r="Q33" s="128"/>
      <c r="R33" s="125">
        <f t="shared" si="5"/>
        <v>0</v>
      </c>
    </row>
    <row r="34" spans="1:18" ht="12.75">
      <c r="A34" s="91">
        <v>551</v>
      </c>
      <c r="B34" s="87" t="s">
        <v>71</v>
      </c>
      <c r="C34" s="126">
        <v>8.385</v>
      </c>
      <c r="D34" s="127"/>
      <c r="E34" s="128">
        <v>3.94</v>
      </c>
      <c r="F34" s="125">
        <f t="shared" si="2"/>
        <v>12.325</v>
      </c>
      <c r="G34" s="126">
        <v>8.385</v>
      </c>
      <c r="H34" s="127"/>
      <c r="I34" s="128">
        <v>3.94</v>
      </c>
      <c r="J34" s="125">
        <f t="shared" si="3"/>
        <v>12.325</v>
      </c>
      <c r="K34" s="126">
        <v>8.385</v>
      </c>
      <c r="L34" s="127"/>
      <c r="M34" s="128">
        <v>3.94</v>
      </c>
      <c r="N34" s="125">
        <f t="shared" si="4"/>
        <v>12.325</v>
      </c>
      <c r="O34" s="126">
        <v>8.39</v>
      </c>
      <c r="P34" s="127"/>
      <c r="Q34" s="128">
        <v>3.94</v>
      </c>
      <c r="R34" s="125">
        <f t="shared" si="5"/>
        <v>12.33</v>
      </c>
    </row>
    <row r="35" spans="1:18" ht="12.75">
      <c r="A35" s="12">
        <v>551</v>
      </c>
      <c r="B35" s="30" t="s">
        <v>95</v>
      </c>
      <c r="C35" s="126"/>
      <c r="D35" s="127"/>
      <c r="E35" s="128"/>
      <c r="F35" s="125">
        <f t="shared" si="2"/>
        <v>0</v>
      </c>
      <c r="G35" s="126">
        <v>384.66</v>
      </c>
      <c r="H35" s="127"/>
      <c r="I35" s="128"/>
      <c r="J35" s="125">
        <f t="shared" si="3"/>
        <v>384.66</v>
      </c>
      <c r="K35" s="126">
        <v>384.66</v>
      </c>
      <c r="L35" s="127"/>
      <c r="M35" s="128"/>
      <c r="N35" s="125">
        <f t="shared" si="4"/>
        <v>384.66</v>
      </c>
      <c r="O35" s="126"/>
      <c r="P35" s="127"/>
      <c r="Q35" s="128"/>
      <c r="R35" s="125">
        <f t="shared" si="5"/>
        <v>0</v>
      </c>
    </row>
    <row r="36" spans="1:18" ht="12.75">
      <c r="A36" s="12">
        <v>551</v>
      </c>
      <c r="B36" s="30" t="s">
        <v>68</v>
      </c>
      <c r="C36" s="126"/>
      <c r="D36" s="127"/>
      <c r="E36" s="128"/>
      <c r="F36" s="130">
        <f t="shared" si="2"/>
        <v>0</v>
      </c>
      <c r="G36" s="126"/>
      <c r="H36" s="127"/>
      <c r="I36" s="128"/>
      <c r="J36" s="130">
        <f t="shared" si="3"/>
        <v>0</v>
      </c>
      <c r="K36" s="126"/>
      <c r="L36" s="127"/>
      <c r="M36" s="128"/>
      <c r="N36" s="130">
        <f t="shared" si="4"/>
        <v>0</v>
      </c>
      <c r="O36" s="126"/>
      <c r="P36" s="127"/>
      <c r="Q36" s="128"/>
      <c r="R36" s="130">
        <f t="shared" si="5"/>
        <v>0</v>
      </c>
    </row>
    <row r="37" spans="1:18" ht="15" customHeight="1">
      <c r="A37" s="13">
        <v>558</v>
      </c>
      <c r="B37" s="95" t="s">
        <v>49</v>
      </c>
      <c r="C37" s="131">
        <v>150</v>
      </c>
      <c r="D37" s="132">
        <v>850</v>
      </c>
      <c r="E37" s="133"/>
      <c r="F37" s="130">
        <f t="shared" si="2"/>
        <v>1000</v>
      </c>
      <c r="G37" s="131">
        <v>70</v>
      </c>
      <c r="H37" s="132">
        <v>65</v>
      </c>
      <c r="I37" s="133"/>
      <c r="J37" s="130">
        <f t="shared" si="3"/>
        <v>135</v>
      </c>
      <c r="K37" s="131">
        <v>70</v>
      </c>
      <c r="L37" s="132">
        <v>65</v>
      </c>
      <c r="M37" s="133"/>
      <c r="N37" s="130">
        <f t="shared" si="4"/>
        <v>135</v>
      </c>
      <c r="O37" s="131">
        <v>10</v>
      </c>
      <c r="P37" s="132">
        <v>10</v>
      </c>
      <c r="Q37" s="133"/>
      <c r="R37" s="130">
        <f t="shared" si="5"/>
        <v>20</v>
      </c>
    </row>
    <row r="38" spans="1:18" ht="13.5" thickBot="1">
      <c r="A38" s="18">
        <v>563</v>
      </c>
      <c r="B38" s="31" t="s">
        <v>33</v>
      </c>
      <c r="C38" s="131"/>
      <c r="D38" s="132"/>
      <c r="E38" s="133"/>
      <c r="F38" s="125">
        <f t="shared" si="2"/>
        <v>0</v>
      </c>
      <c r="G38" s="131"/>
      <c r="H38" s="132"/>
      <c r="I38" s="133"/>
      <c r="J38" s="125">
        <f t="shared" si="3"/>
        <v>0</v>
      </c>
      <c r="K38" s="131"/>
      <c r="L38" s="132"/>
      <c r="M38" s="133"/>
      <c r="N38" s="125">
        <f t="shared" si="4"/>
        <v>0</v>
      </c>
      <c r="O38" s="131"/>
      <c r="P38" s="132"/>
      <c r="Q38" s="133"/>
      <c r="R38" s="125">
        <f t="shared" si="5"/>
        <v>0</v>
      </c>
    </row>
    <row r="39" spans="1:18" ht="13.5" thickBot="1">
      <c r="A39" s="21" t="s">
        <v>9</v>
      </c>
      <c r="B39" s="39" t="s">
        <v>7</v>
      </c>
      <c r="C39" s="146">
        <f aca="true" t="shared" si="6" ref="C39:J39">SUM(C8+C9+C10+C15+C16+C17+C18+C19+C20+C21+C22+C23+C24+C25+C26+C27+C29+C31+C32+C33+C34+C35+C36+C38+C37+C28+C30)</f>
        <v>2016.454</v>
      </c>
      <c r="D39" s="146">
        <f t="shared" si="6"/>
        <v>24189.18</v>
      </c>
      <c r="E39" s="145">
        <f t="shared" si="6"/>
        <v>204.44000000000003</v>
      </c>
      <c r="F39" s="147">
        <f t="shared" si="6"/>
        <v>26410.074</v>
      </c>
      <c r="G39" s="146">
        <f t="shared" si="6"/>
        <v>5117.599</v>
      </c>
      <c r="H39" s="146">
        <f t="shared" si="6"/>
        <v>25398.54</v>
      </c>
      <c r="I39" s="145">
        <f t="shared" si="6"/>
        <v>214.85</v>
      </c>
      <c r="J39" s="147">
        <f t="shared" si="6"/>
        <v>30730.988999999998</v>
      </c>
      <c r="K39" s="146">
        <f aca="true" t="shared" si="7" ref="K39:R39">SUM(K8+K9+K10+K15+K16+K17+K18+K19+K20+K21+K22+K23+K24+K25+K26+K27+K29+K31+K32+K33+K34+K35+K36+K38+K37+K28+K30)</f>
        <v>5117.5960000000005</v>
      </c>
      <c r="L39" s="146">
        <f t="shared" si="7"/>
        <v>25398.54</v>
      </c>
      <c r="M39" s="145">
        <f t="shared" si="7"/>
        <v>214.85</v>
      </c>
      <c r="N39" s="147">
        <f t="shared" si="7"/>
        <v>30730.986</v>
      </c>
      <c r="O39" s="134">
        <f t="shared" si="7"/>
        <v>2076.9139999999998</v>
      </c>
      <c r="P39" s="134">
        <f t="shared" si="7"/>
        <v>25413.100000000002</v>
      </c>
      <c r="Q39" s="150">
        <f t="shared" si="7"/>
        <v>204.44000000000003</v>
      </c>
      <c r="R39" s="135">
        <f t="shared" si="7"/>
        <v>27694.454</v>
      </c>
    </row>
    <row r="40" spans="1:18" ht="13.5" thickBot="1">
      <c r="A40" s="54" t="s">
        <v>19</v>
      </c>
      <c r="B40" s="33"/>
      <c r="C40" s="136"/>
      <c r="D40" s="137"/>
      <c r="E40" s="138"/>
      <c r="F40" s="125"/>
      <c r="G40" s="136"/>
      <c r="H40" s="137"/>
      <c r="I40" s="138"/>
      <c r="J40" s="125"/>
      <c r="K40" s="136"/>
      <c r="L40" s="137"/>
      <c r="M40" s="137"/>
      <c r="N40" s="125"/>
      <c r="O40" s="136"/>
      <c r="P40" s="137"/>
      <c r="Q40" s="137"/>
      <c r="R40" s="125"/>
    </row>
    <row r="41" spans="1:18" ht="12.75">
      <c r="A41" s="17">
        <v>601</v>
      </c>
      <c r="B41" s="85" t="s">
        <v>34</v>
      </c>
      <c r="C41" s="126"/>
      <c r="D41" s="127"/>
      <c r="E41" s="128"/>
      <c r="F41" s="130">
        <f aca="true" t="shared" si="8" ref="F41:F55">SUM(C41:E41)</f>
        <v>0</v>
      </c>
      <c r="G41" s="126"/>
      <c r="H41" s="127"/>
      <c r="I41" s="128"/>
      <c r="J41" s="130">
        <f>SUM(G41:I41)</f>
        <v>0</v>
      </c>
      <c r="K41" s="126"/>
      <c r="L41" s="127"/>
      <c r="M41" s="127"/>
      <c r="N41" s="130">
        <f aca="true" t="shared" si="9" ref="N41:N55">SUM(K41:M41)</f>
        <v>0</v>
      </c>
      <c r="O41" s="126"/>
      <c r="P41" s="127"/>
      <c r="Q41" s="127"/>
      <c r="R41" s="130">
        <f aca="true" t="shared" si="10" ref="R41:R55">SUM(O41:Q41)</f>
        <v>0</v>
      </c>
    </row>
    <row r="42" spans="1:18" ht="12.75">
      <c r="A42" s="12">
        <v>602</v>
      </c>
      <c r="B42" s="86" t="s">
        <v>35</v>
      </c>
      <c r="C42" s="126"/>
      <c r="D42" s="127"/>
      <c r="E42" s="128"/>
      <c r="F42" s="130">
        <f t="shared" si="8"/>
        <v>0</v>
      </c>
      <c r="G42" s="126"/>
      <c r="H42" s="127"/>
      <c r="I42" s="128"/>
      <c r="J42" s="130">
        <f aca="true" t="shared" si="11" ref="J42:J55">SUM(G42:I42)</f>
        <v>0</v>
      </c>
      <c r="K42" s="126"/>
      <c r="L42" s="127"/>
      <c r="M42" s="127"/>
      <c r="N42" s="130">
        <f t="shared" si="9"/>
        <v>0</v>
      </c>
      <c r="O42" s="126"/>
      <c r="P42" s="127"/>
      <c r="Q42" s="127"/>
      <c r="R42" s="130">
        <f t="shared" si="10"/>
        <v>0</v>
      </c>
    </row>
    <row r="43" spans="1:18" ht="12.75">
      <c r="A43" s="91">
        <v>603</v>
      </c>
      <c r="B43" s="87" t="s">
        <v>36</v>
      </c>
      <c r="C43" s="126">
        <v>20</v>
      </c>
      <c r="D43" s="127"/>
      <c r="E43" s="128">
        <v>310</v>
      </c>
      <c r="F43" s="130">
        <f t="shared" si="8"/>
        <v>330</v>
      </c>
      <c r="G43" s="126">
        <v>20</v>
      </c>
      <c r="H43" s="127"/>
      <c r="I43" s="128">
        <v>320</v>
      </c>
      <c r="J43" s="130">
        <f t="shared" si="11"/>
        <v>340</v>
      </c>
      <c r="K43" s="126">
        <v>20</v>
      </c>
      <c r="L43" s="127"/>
      <c r="M43" s="128">
        <v>320</v>
      </c>
      <c r="N43" s="130">
        <f t="shared" si="9"/>
        <v>340</v>
      </c>
      <c r="O43" s="126">
        <v>25</v>
      </c>
      <c r="P43" s="127"/>
      <c r="Q43" s="128">
        <v>320</v>
      </c>
      <c r="R43" s="130">
        <f t="shared" si="10"/>
        <v>345</v>
      </c>
    </row>
    <row r="44" spans="1:18" ht="12.75">
      <c r="A44" s="91">
        <v>609</v>
      </c>
      <c r="B44" s="87" t="s">
        <v>37</v>
      </c>
      <c r="C44" s="126">
        <v>50</v>
      </c>
      <c r="D44" s="127"/>
      <c r="E44" s="128"/>
      <c r="F44" s="130">
        <f t="shared" si="8"/>
        <v>50</v>
      </c>
      <c r="G44" s="126">
        <v>50</v>
      </c>
      <c r="H44" s="127"/>
      <c r="I44" s="128"/>
      <c r="J44" s="130">
        <f t="shared" si="11"/>
        <v>50</v>
      </c>
      <c r="K44" s="126">
        <v>50</v>
      </c>
      <c r="L44" s="127"/>
      <c r="M44" s="128"/>
      <c r="N44" s="130">
        <f t="shared" si="9"/>
        <v>50</v>
      </c>
      <c r="O44" s="126">
        <v>45</v>
      </c>
      <c r="P44" s="127"/>
      <c r="Q44" s="128"/>
      <c r="R44" s="130">
        <f t="shared" si="10"/>
        <v>45</v>
      </c>
    </row>
    <row r="45" spans="1:18" ht="12.75">
      <c r="A45" s="92">
        <v>609</v>
      </c>
      <c r="B45" s="86" t="s">
        <v>53</v>
      </c>
      <c r="C45" s="126"/>
      <c r="D45" s="127"/>
      <c r="E45" s="128"/>
      <c r="F45" s="130">
        <f t="shared" si="8"/>
        <v>0</v>
      </c>
      <c r="G45" s="126"/>
      <c r="H45" s="127"/>
      <c r="I45" s="128"/>
      <c r="J45" s="130">
        <f t="shared" si="11"/>
        <v>0</v>
      </c>
      <c r="K45" s="126"/>
      <c r="L45" s="127"/>
      <c r="M45" s="128"/>
      <c r="N45" s="130">
        <f t="shared" si="9"/>
        <v>0</v>
      </c>
      <c r="O45" s="126"/>
      <c r="P45" s="127"/>
      <c r="Q45" s="128"/>
      <c r="R45" s="130">
        <f t="shared" si="10"/>
        <v>0</v>
      </c>
    </row>
    <row r="46" spans="1:18" ht="12.75">
      <c r="A46" s="92">
        <v>641</v>
      </c>
      <c r="B46" s="86" t="s">
        <v>58</v>
      </c>
      <c r="C46" s="126"/>
      <c r="D46" s="127"/>
      <c r="E46" s="128"/>
      <c r="F46" s="130">
        <f t="shared" si="8"/>
        <v>0</v>
      </c>
      <c r="G46" s="126"/>
      <c r="H46" s="127"/>
      <c r="I46" s="128"/>
      <c r="J46" s="130">
        <f t="shared" si="11"/>
        <v>0</v>
      </c>
      <c r="K46" s="126"/>
      <c r="L46" s="127"/>
      <c r="M46" s="128"/>
      <c r="N46" s="130">
        <f t="shared" si="9"/>
        <v>0</v>
      </c>
      <c r="O46" s="126"/>
      <c r="P46" s="127"/>
      <c r="Q46" s="128"/>
      <c r="R46" s="130">
        <f t="shared" si="10"/>
        <v>0</v>
      </c>
    </row>
    <row r="47" spans="1:18" ht="12.75">
      <c r="A47" s="92">
        <v>643</v>
      </c>
      <c r="B47" s="86" t="s">
        <v>45</v>
      </c>
      <c r="C47" s="126"/>
      <c r="D47" s="127"/>
      <c r="E47" s="128"/>
      <c r="F47" s="130">
        <f t="shared" si="8"/>
        <v>0</v>
      </c>
      <c r="G47" s="126"/>
      <c r="H47" s="127"/>
      <c r="I47" s="128"/>
      <c r="J47" s="130">
        <f t="shared" si="11"/>
        <v>0</v>
      </c>
      <c r="K47" s="126"/>
      <c r="L47" s="127"/>
      <c r="M47" s="128"/>
      <c r="N47" s="130">
        <f t="shared" si="9"/>
        <v>0</v>
      </c>
      <c r="O47" s="126"/>
      <c r="P47" s="127"/>
      <c r="Q47" s="128"/>
      <c r="R47" s="130">
        <f t="shared" si="10"/>
        <v>0</v>
      </c>
    </row>
    <row r="48" spans="1:18" ht="12.75">
      <c r="A48" s="12">
        <v>644</v>
      </c>
      <c r="B48" s="30" t="s">
        <v>25</v>
      </c>
      <c r="C48" s="126"/>
      <c r="D48" s="127"/>
      <c r="E48" s="128"/>
      <c r="F48" s="130">
        <f t="shared" si="8"/>
        <v>0</v>
      </c>
      <c r="G48" s="126"/>
      <c r="H48" s="127"/>
      <c r="I48" s="128"/>
      <c r="J48" s="130">
        <f t="shared" si="11"/>
        <v>0</v>
      </c>
      <c r="K48" s="126"/>
      <c r="L48" s="127"/>
      <c r="M48" s="128"/>
      <c r="N48" s="130">
        <f t="shared" si="9"/>
        <v>0</v>
      </c>
      <c r="O48" s="126"/>
      <c r="P48" s="127"/>
      <c r="Q48" s="128"/>
      <c r="R48" s="130">
        <f t="shared" si="10"/>
        <v>0</v>
      </c>
    </row>
    <row r="49" spans="1:18" ht="12.75">
      <c r="A49" s="12">
        <v>646</v>
      </c>
      <c r="B49" s="30" t="s">
        <v>57</v>
      </c>
      <c r="C49" s="126"/>
      <c r="D49" s="127"/>
      <c r="E49" s="128"/>
      <c r="F49" s="130">
        <f t="shared" si="8"/>
        <v>0</v>
      </c>
      <c r="G49" s="126"/>
      <c r="H49" s="127"/>
      <c r="I49" s="128"/>
      <c r="J49" s="130">
        <f t="shared" si="11"/>
        <v>0</v>
      </c>
      <c r="K49" s="126"/>
      <c r="L49" s="127"/>
      <c r="M49" s="128"/>
      <c r="N49" s="130">
        <f t="shared" si="9"/>
        <v>0</v>
      </c>
      <c r="O49" s="126"/>
      <c r="P49" s="127"/>
      <c r="Q49" s="128"/>
      <c r="R49" s="130">
        <f t="shared" si="10"/>
        <v>0</v>
      </c>
    </row>
    <row r="50" spans="1:18" ht="12.75">
      <c r="A50" s="12">
        <v>648</v>
      </c>
      <c r="B50" s="87" t="s">
        <v>24</v>
      </c>
      <c r="C50" s="126">
        <v>120</v>
      </c>
      <c r="D50" s="127"/>
      <c r="E50" s="128"/>
      <c r="F50" s="130">
        <f t="shared" si="8"/>
        <v>120</v>
      </c>
      <c r="G50" s="126">
        <v>190</v>
      </c>
      <c r="H50" s="127"/>
      <c r="I50" s="128"/>
      <c r="J50" s="130">
        <f t="shared" si="11"/>
        <v>190</v>
      </c>
      <c r="K50" s="126">
        <v>190</v>
      </c>
      <c r="L50" s="127"/>
      <c r="M50" s="128"/>
      <c r="N50" s="130">
        <f t="shared" si="9"/>
        <v>190</v>
      </c>
      <c r="O50" s="126">
        <v>170</v>
      </c>
      <c r="P50" s="127"/>
      <c r="Q50" s="128"/>
      <c r="R50" s="130">
        <f t="shared" si="10"/>
        <v>170</v>
      </c>
    </row>
    <row r="51" spans="1:18" ht="12.75">
      <c r="A51" s="12">
        <v>649</v>
      </c>
      <c r="B51" s="86" t="s">
        <v>38</v>
      </c>
      <c r="C51" s="126">
        <v>1</v>
      </c>
      <c r="D51" s="127"/>
      <c r="E51" s="128"/>
      <c r="F51" s="130">
        <f t="shared" si="8"/>
        <v>1</v>
      </c>
      <c r="G51" s="126">
        <v>1</v>
      </c>
      <c r="H51" s="127"/>
      <c r="I51" s="128"/>
      <c r="J51" s="130">
        <f t="shared" si="11"/>
        <v>1</v>
      </c>
      <c r="K51" s="126">
        <v>1</v>
      </c>
      <c r="L51" s="127"/>
      <c r="M51" s="128"/>
      <c r="N51" s="130">
        <f t="shared" si="9"/>
        <v>1</v>
      </c>
      <c r="O51" s="126">
        <v>1</v>
      </c>
      <c r="P51" s="127"/>
      <c r="Q51" s="128"/>
      <c r="R51" s="130">
        <f t="shared" si="10"/>
        <v>1</v>
      </c>
    </row>
    <row r="52" spans="1:18" ht="12.75">
      <c r="A52" s="12">
        <v>662</v>
      </c>
      <c r="B52" s="30" t="s">
        <v>94</v>
      </c>
      <c r="C52" s="126"/>
      <c r="D52" s="127"/>
      <c r="E52" s="128"/>
      <c r="F52" s="130">
        <f t="shared" si="8"/>
        <v>0</v>
      </c>
      <c r="G52" s="126">
        <v>384.66</v>
      </c>
      <c r="H52" s="127"/>
      <c r="I52" s="128"/>
      <c r="J52" s="130">
        <f t="shared" si="11"/>
        <v>384.66</v>
      </c>
      <c r="K52" s="126">
        <v>384.66</v>
      </c>
      <c r="L52" s="127"/>
      <c r="M52" s="128"/>
      <c r="N52" s="130">
        <f t="shared" si="9"/>
        <v>384.66</v>
      </c>
      <c r="O52" s="126"/>
      <c r="P52" s="127"/>
      <c r="Q52" s="128"/>
      <c r="R52" s="130">
        <f t="shared" si="10"/>
        <v>0</v>
      </c>
    </row>
    <row r="53" spans="1:18" ht="12.75">
      <c r="A53" s="12">
        <v>663</v>
      </c>
      <c r="B53" s="30" t="s">
        <v>39</v>
      </c>
      <c r="C53" s="126"/>
      <c r="D53" s="127"/>
      <c r="E53" s="128"/>
      <c r="F53" s="130">
        <f t="shared" si="8"/>
        <v>0</v>
      </c>
      <c r="G53" s="126"/>
      <c r="H53" s="127"/>
      <c r="I53" s="128"/>
      <c r="J53" s="130">
        <f t="shared" si="11"/>
        <v>0</v>
      </c>
      <c r="K53" s="126"/>
      <c r="L53" s="127"/>
      <c r="M53" s="128"/>
      <c r="N53" s="130">
        <f t="shared" si="9"/>
        <v>0</v>
      </c>
      <c r="O53" s="126"/>
      <c r="P53" s="127"/>
      <c r="Q53" s="128"/>
      <c r="R53" s="130">
        <f t="shared" si="10"/>
        <v>0</v>
      </c>
    </row>
    <row r="54" spans="1:18" ht="12.75">
      <c r="A54" s="92">
        <v>672</v>
      </c>
      <c r="B54" s="88" t="s">
        <v>50</v>
      </c>
      <c r="C54" s="126"/>
      <c r="D54" s="127">
        <v>423</v>
      </c>
      <c r="E54" s="128"/>
      <c r="F54" s="130">
        <f t="shared" si="8"/>
        <v>423</v>
      </c>
      <c r="G54" s="126">
        <v>2597.967</v>
      </c>
      <c r="H54" s="127"/>
      <c r="I54" s="128"/>
      <c r="J54" s="130">
        <f t="shared" si="11"/>
        <v>2597.967</v>
      </c>
      <c r="K54" s="126">
        <v>2597.967</v>
      </c>
      <c r="L54" s="127"/>
      <c r="M54" s="128"/>
      <c r="N54" s="130">
        <f t="shared" si="9"/>
        <v>2597.967</v>
      </c>
      <c r="O54" s="126"/>
      <c r="P54" s="127">
        <v>136</v>
      </c>
      <c r="Q54" s="128"/>
      <c r="R54" s="130">
        <f t="shared" si="10"/>
        <v>136</v>
      </c>
    </row>
    <row r="55" spans="1:18" ht="15" customHeight="1" thickBot="1">
      <c r="A55" s="93">
        <v>672</v>
      </c>
      <c r="B55" s="89" t="s">
        <v>43</v>
      </c>
      <c r="C55" s="131">
        <v>1825.45</v>
      </c>
      <c r="D55" s="132">
        <v>23766.18</v>
      </c>
      <c r="E55" s="133"/>
      <c r="F55" s="139">
        <f t="shared" si="8"/>
        <v>25591.63</v>
      </c>
      <c r="G55" s="131">
        <v>1873.972</v>
      </c>
      <c r="H55" s="132">
        <v>25398.54</v>
      </c>
      <c r="I55" s="133"/>
      <c r="J55" s="140">
        <f t="shared" si="11"/>
        <v>27272.512000000002</v>
      </c>
      <c r="K55" s="131">
        <v>1873.972</v>
      </c>
      <c r="L55" s="132">
        <v>25398.54</v>
      </c>
      <c r="M55" s="133"/>
      <c r="N55" s="139">
        <f t="shared" si="9"/>
        <v>27272.512000000002</v>
      </c>
      <c r="O55" s="159">
        <v>1835.91</v>
      </c>
      <c r="P55" s="127">
        <v>25277.1</v>
      </c>
      <c r="Q55" s="160"/>
      <c r="R55" s="139">
        <f t="shared" si="10"/>
        <v>27113.01</v>
      </c>
    </row>
    <row r="56" spans="1:18" ht="13.5" thickBot="1">
      <c r="A56" s="94" t="s">
        <v>9</v>
      </c>
      <c r="B56" s="90" t="s">
        <v>8</v>
      </c>
      <c r="C56" s="146">
        <f aca="true" t="shared" si="12" ref="C56:J56">SUM(C41:C55)</f>
        <v>2016.45</v>
      </c>
      <c r="D56" s="148">
        <f t="shared" si="12"/>
        <v>24189.18</v>
      </c>
      <c r="E56" s="149">
        <f t="shared" si="12"/>
        <v>310</v>
      </c>
      <c r="F56" s="147">
        <f t="shared" si="12"/>
        <v>26515.63</v>
      </c>
      <c r="G56" s="146">
        <f t="shared" si="12"/>
        <v>5117.599</v>
      </c>
      <c r="H56" s="148">
        <f t="shared" si="12"/>
        <v>25398.54</v>
      </c>
      <c r="I56" s="148">
        <f t="shared" si="12"/>
        <v>320</v>
      </c>
      <c r="J56" s="147">
        <f t="shared" si="12"/>
        <v>30836.139000000003</v>
      </c>
      <c r="K56" s="146">
        <f aca="true" t="shared" si="13" ref="K56:R56">SUM(K41:K55)</f>
        <v>5117.599</v>
      </c>
      <c r="L56" s="148">
        <f t="shared" si="13"/>
        <v>25398.54</v>
      </c>
      <c r="M56" s="148">
        <f t="shared" si="13"/>
        <v>320</v>
      </c>
      <c r="N56" s="147">
        <f t="shared" si="13"/>
        <v>30836.139000000003</v>
      </c>
      <c r="O56" s="134">
        <f t="shared" si="13"/>
        <v>2076.91</v>
      </c>
      <c r="P56" s="141">
        <f t="shared" si="13"/>
        <v>25413.1</v>
      </c>
      <c r="Q56" s="141">
        <f t="shared" si="13"/>
        <v>320</v>
      </c>
      <c r="R56" s="135">
        <f t="shared" si="13"/>
        <v>27810.01</v>
      </c>
    </row>
    <row r="57" spans="1:18" ht="14.25" customHeight="1" thickBot="1">
      <c r="A57" s="84"/>
      <c r="B57" s="82" t="s">
        <v>61</v>
      </c>
      <c r="C57" s="142">
        <f aca="true" t="shared" si="14" ref="C57:J57">SUM(C56-C39)</f>
        <v>-0.0039999999999054126</v>
      </c>
      <c r="D57" s="143">
        <f t="shared" si="14"/>
        <v>0</v>
      </c>
      <c r="E57" s="143">
        <f t="shared" si="14"/>
        <v>105.55999999999997</v>
      </c>
      <c r="F57" s="144">
        <f t="shared" si="14"/>
        <v>105.5560000000005</v>
      </c>
      <c r="G57" s="142">
        <f t="shared" si="14"/>
        <v>0</v>
      </c>
      <c r="H57" s="143">
        <f t="shared" si="14"/>
        <v>0</v>
      </c>
      <c r="I57" s="143">
        <f t="shared" si="14"/>
        <v>105.15</v>
      </c>
      <c r="J57" s="144">
        <f t="shared" si="14"/>
        <v>105.1500000000051</v>
      </c>
      <c r="K57" s="142">
        <f aca="true" t="shared" si="15" ref="K57:R57">SUM(K56-K39)</f>
        <v>0.0029999999997016857</v>
      </c>
      <c r="L57" s="143">
        <f t="shared" si="15"/>
        <v>0</v>
      </c>
      <c r="M57" s="143">
        <f t="shared" si="15"/>
        <v>105.15</v>
      </c>
      <c r="N57" s="144">
        <f t="shared" si="15"/>
        <v>105.15300000000207</v>
      </c>
      <c r="O57" s="142">
        <f t="shared" si="15"/>
        <v>-0.0039999999999054126</v>
      </c>
      <c r="P57" s="143">
        <f t="shared" si="15"/>
        <v>-3.637978807091713E-12</v>
      </c>
      <c r="Q57" s="143">
        <f t="shared" si="15"/>
        <v>115.55999999999997</v>
      </c>
      <c r="R57" s="144">
        <f t="shared" si="15"/>
        <v>115.55599999999686</v>
      </c>
    </row>
    <row r="58" spans="1:18" ht="15" thickBot="1">
      <c r="A58" s="22"/>
      <c r="B58" s="15"/>
      <c r="C58" s="173"/>
      <c r="D58" s="173"/>
      <c r="E58" s="173"/>
      <c r="F58" s="173"/>
      <c r="G58" s="173"/>
      <c r="H58" s="173"/>
      <c r="I58" s="173"/>
      <c r="J58" s="173"/>
      <c r="K58" s="166"/>
      <c r="L58" s="174"/>
      <c r="M58" s="174"/>
      <c r="N58" s="174"/>
      <c r="O58" s="174"/>
      <c r="P58" s="174"/>
      <c r="Q58" s="174"/>
      <c r="R58" s="174"/>
    </row>
    <row r="59" spans="1:18" ht="15">
      <c r="A59" s="22"/>
      <c r="B59" s="151" t="s">
        <v>78</v>
      </c>
      <c r="C59" s="189">
        <v>0</v>
      </c>
      <c r="D59" s="190"/>
      <c r="E59" s="191"/>
      <c r="F59" s="192">
        <f>SUM(C59:E59)</f>
        <v>0</v>
      </c>
      <c r="G59" s="193">
        <v>0</v>
      </c>
      <c r="H59" s="190"/>
      <c r="I59" s="191"/>
      <c r="J59" s="192">
        <f>SUM(G59:I59)</f>
        <v>0</v>
      </c>
      <c r="K59" s="193">
        <v>0</v>
      </c>
      <c r="L59" s="190"/>
      <c r="M59" s="191"/>
      <c r="N59" s="192">
        <f>SUM(K59:M59)</f>
        <v>0</v>
      </c>
      <c r="O59" s="223">
        <v>0</v>
      </c>
      <c r="P59" s="194"/>
      <c r="Q59" s="195"/>
      <c r="R59" s="192">
        <f>SUM(O59:Q59)</f>
        <v>0</v>
      </c>
    </row>
    <row r="60" spans="1:18" ht="15" thickBot="1">
      <c r="A60" s="22"/>
      <c r="B60" s="152" t="s">
        <v>79</v>
      </c>
      <c r="C60" s="196">
        <v>8.39</v>
      </c>
      <c r="D60" s="197"/>
      <c r="E60" s="198"/>
      <c r="F60" s="199">
        <f>SUM(C60:E60)</f>
        <v>8.39</v>
      </c>
      <c r="G60" s="200">
        <v>8.39</v>
      </c>
      <c r="H60" s="197"/>
      <c r="I60" s="198"/>
      <c r="J60" s="199">
        <f>SUM(G60:I60)</f>
        <v>8.39</v>
      </c>
      <c r="K60" s="200">
        <v>8.39</v>
      </c>
      <c r="L60" s="197"/>
      <c r="M60" s="198"/>
      <c r="N60" s="199">
        <f>SUM(K60:M60)</f>
        <v>8.39</v>
      </c>
      <c r="O60" s="224">
        <v>8.39</v>
      </c>
      <c r="P60" s="201"/>
      <c r="Q60" s="202"/>
      <c r="R60" s="199">
        <f>SUM(O60:Q60)</f>
        <v>8.39</v>
      </c>
    </row>
    <row r="61" spans="1:18" ht="15">
      <c r="A61" s="22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22"/>
      <c r="P61" s="22"/>
      <c r="Q61" s="14"/>
      <c r="R61" s="22"/>
    </row>
    <row r="62" spans="2:17" ht="15"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22"/>
      <c r="P62" s="22"/>
      <c r="Q62" s="14"/>
    </row>
    <row r="63" spans="2:16" ht="12.75">
      <c r="B63" s="16" t="s">
        <v>20</v>
      </c>
      <c r="C63" s="16"/>
      <c r="D63" s="16"/>
      <c r="E63" s="16"/>
      <c r="F63" s="16"/>
      <c r="G63" s="16"/>
      <c r="H63" s="16"/>
      <c r="I63" s="16"/>
      <c r="J63" s="16"/>
      <c r="K63" s="16"/>
      <c r="L63" s="6" t="s">
        <v>42</v>
      </c>
      <c r="M63" s="6"/>
      <c r="N63" s="1"/>
      <c r="O63" s="1"/>
      <c r="P63" t="s">
        <v>97</v>
      </c>
    </row>
    <row r="64" spans="2:16" ht="12.75"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6"/>
      <c r="M64" s="6"/>
      <c r="N64" s="1"/>
      <c r="O64" s="1"/>
      <c r="P64" t="s">
        <v>98</v>
      </c>
    </row>
    <row r="65" spans="2:15" ht="12.75">
      <c r="B65" s="16" t="s">
        <v>21</v>
      </c>
      <c r="C65" s="16"/>
      <c r="D65" s="16"/>
      <c r="E65" s="16"/>
      <c r="F65" s="16"/>
      <c r="G65" s="16"/>
      <c r="H65" s="16"/>
      <c r="I65" s="16"/>
      <c r="J65" s="16"/>
      <c r="K65" s="16"/>
      <c r="L65" s="6" t="s">
        <v>46</v>
      </c>
      <c r="M65" s="6"/>
      <c r="N65" s="1"/>
      <c r="O65" s="1"/>
    </row>
    <row r="69" ht="12.75">
      <c r="Q69" s="5" t="s">
        <v>73</v>
      </c>
    </row>
    <row r="70" spans="1:18" ht="15">
      <c r="A70" s="228" t="s">
        <v>90</v>
      </c>
      <c r="B70" s="228"/>
      <c r="C70" s="228"/>
      <c r="D70" s="228"/>
      <c r="E70" s="228"/>
      <c r="F70" s="228"/>
      <c r="G70" s="228"/>
      <c r="H70" s="228"/>
      <c r="I70" s="228"/>
      <c r="J70" s="228"/>
      <c r="K70" s="228"/>
      <c r="L70" s="228"/>
      <c r="M70" s="228"/>
      <c r="N70" s="228"/>
      <c r="O70" s="228"/>
      <c r="P70" s="228"/>
      <c r="Q70" s="228"/>
      <c r="R70" s="228"/>
    </row>
    <row r="71" spans="1:17" ht="13.5" thickBot="1">
      <c r="A71" s="6" t="s">
        <v>0</v>
      </c>
      <c r="C71" s="16" t="s">
        <v>96</v>
      </c>
      <c r="O71" s="6"/>
      <c r="P71" s="6"/>
      <c r="Q71" s="6"/>
    </row>
    <row r="72" spans="1:18" ht="13.5" thickBot="1">
      <c r="A72" s="6"/>
      <c r="C72" s="234" t="s">
        <v>91</v>
      </c>
      <c r="D72" s="235"/>
      <c r="E72" s="235"/>
      <c r="F72" s="235"/>
      <c r="G72" s="235"/>
      <c r="H72" s="235"/>
      <c r="I72" s="235"/>
      <c r="J72" s="235"/>
      <c r="K72" s="235"/>
      <c r="L72" s="235"/>
      <c r="M72" s="235"/>
      <c r="N72" s="236"/>
      <c r="O72" s="240" t="s">
        <v>89</v>
      </c>
      <c r="P72" s="241"/>
      <c r="Q72" s="241"/>
      <c r="R72" s="242"/>
    </row>
    <row r="73" spans="1:18" ht="13.5" thickBot="1">
      <c r="A73" s="28" t="s">
        <v>13</v>
      </c>
      <c r="B73" s="97"/>
      <c r="C73" s="237" t="s">
        <v>65</v>
      </c>
      <c r="D73" s="238"/>
      <c r="E73" s="238"/>
      <c r="F73" s="239"/>
      <c r="G73" s="238" t="s">
        <v>92</v>
      </c>
      <c r="H73" s="238"/>
      <c r="I73" s="238"/>
      <c r="J73" s="239"/>
      <c r="K73" s="238" t="s">
        <v>66</v>
      </c>
      <c r="L73" s="238"/>
      <c r="M73" s="238"/>
      <c r="N73" s="239"/>
      <c r="O73" s="243"/>
      <c r="P73" s="244"/>
      <c r="Q73" s="244"/>
      <c r="R73" s="245"/>
    </row>
    <row r="74" spans="1:18" ht="24" thickBot="1">
      <c r="A74" s="98" t="s">
        <v>10</v>
      </c>
      <c r="B74" s="99" t="s">
        <v>14</v>
      </c>
      <c r="C74" s="7" t="s">
        <v>62</v>
      </c>
      <c r="D74" s="62" t="s">
        <v>63</v>
      </c>
      <c r="E74" s="34" t="s">
        <v>1</v>
      </c>
      <c r="F74" s="66" t="s">
        <v>75</v>
      </c>
      <c r="G74" s="7" t="s">
        <v>62</v>
      </c>
      <c r="H74" s="62" t="s">
        <v>63</v>
      </c>
      <c r="I74" s="67" t="s">
        <v>1</v>
      </c>
      <c r="J74" s="67" t="s">
        <v>75</v>
      </c>
      <c r="K74" s="7" t="s">
        <v>62</v>
      </c>
      <c r="L74" s="62" t="s">
        <v>63</v>
      </c>
      <c r="M74" s="62" t="s">
        <v>1</v>
      </c>
      <c r="N74" s="66" t="s">
        <v>75</v>
      </c>
      <c r="O74" s="58" t="s">
        <v>62</v>
      </c>
      <c r="P74" s="60" t="s">
        <v>63</v>
      </c>
      <c r="Q74" s="68" t="s">
        <v>64</v>
      </c>
      <c r="R74" s="68" t="s">
        <v>75</v>
      </c>
    </row>
    <row r="75" spans="1:18" ht="19.5" customHeight="1">
      <c r="A75" s="100" t="s">
        <v>9</v>
      </c>
      <c r="B75" s="101" t="s">
        <v>7</v>
      </c>
      <c r="C75" s="203">
        <f>SUM(C55)</f>
        <v>1825.45</v>
      </c>
      <c r="D75" s="204">
        <f>SUM(C39+D39-C55)</f>
        <v>24380.184</v>
      </c>
      <c r="E75" s="205">
        <f>SUM(E39)</f>
        <v>204.44000000000003</v>
      </c>
      <c r="F75" s="206">
        <f aca="true" t="shared" si="16" ref="F75:R75">SUM(F39)</f>
        <v>26410.074</v>
      </c>
      <c r="G75" s="203">
        <f>SUM(G55)</f>
        <v>1873.972</v>
      </c>
      <c r="H75" s="204">
        <f>SUM(G39+H39-G55)</f>
        <v>28642.167</v>
      </c>
      <c r="I75" s="205">
        <f t="shared" si="16"/>
        <v>214.85</v>
      </c>
      <c r="J75" s="206">
        <f t="shared" si="16"/>
        <v>30730.988999999998</v>
      </c>
      <c r="K75" s="203">
        <f>SUM(K55)</f>
        <v>1873.972</v>
      </c>
      <c r="L75" s="204">
        <f>SUM(K39+L39-K55)</f>
        <v>28642.164</v>
      </c>
      <c r="M75" s="207">
        <f t="shared" si="16"/>
        <v>214.85</v>
      </c>
      <c r="N75" s="206">
        <f t="shared" si="16"/>
        <v>30730.986</v>
      </c>
      <c r="O75" s="203">
        <f>SUM(O55)</f>
        <v>1835.91</v>
      </c>
      <c r="P75" s="204">
        <f>SUM(O39+P39-O55)</f>
        <v>25654.104000000003</v>
      </c>
      <c r="Q75" s="205">
        <f t="shared" si="16"/>
        <v>204.44000000000003</v>
      </c>
      <c r="R75" s="205">
        <f t="shared" si="16"/>
        <v>27694.454</v>
      </c>
    </row>
    <row r="76" spans="1:18" ht="19.5" customHeight="1" thickBot="1">
      <c r="A76" s="102" t="s">
        <v>9</v>
      </c>
      <c r="B76" s="103" t="s">
        <v>8</v>
      </c>
      <c r="C76" s="208">
        <f>SUM(C55)</f>
        <v>1825.45</v>
      </c>
      <c r="D76" s="209">
        <f>SUM(C56+D56-C55)</f>
        <v>24380.18</v>
      </c>
      <c r="E76" s="210">
        <f>SUM(E56)</f>
        <v>310</v>
      </c>
      <c r="F76" s="211">
        <f aca="true" t="shared" si="17" ref="F76:R76">SUM(F56)</f>
        <v>26515.63</v>
      </c>
      <c r="G76" s="208">
        <f>SUM(G55)</f>
        <v>1873.972</v>
      </c>
      <c r="H76" s="209">
        <f>SUM(G56+H56-G55)</f>
        <v>28642.167</v>
      </c>
      <c r="I76" s="212">
        <f t="shared" si="17"/>
        <v>320</v>
      </c>
      <c r="J76" s="211">
        <f t="shared" si="17"/>
        <v>30836.139000000003</v>
      </c>
      <c r="K76" s="208">
        <f>SUM(K55)</f>
        <v>1873.972</v>
      </c>
      <c r="L76" s="209">
        <f>SUM(K56+L56-K55)</f>
        <v>28642.167</v>
      </c>
      <c r="M76" s="210">
        <f t="shared" si="17"/>
        <v>320</v>
      </c>
      <c r="N76" s="211">
        <f t="shared" si="17"/>
        <v>30836.139000000003</v>
      </c>
      <c r="O76" s="208">
        <f>SUM(O55)</f>
        <v>1835.91</v>
      </c>
      <c r="P76" s="209">
        <f>SUM(O56+P56-O55)</f>
        <v>25654.1</v>
      </c>
      <c r="Q76" s="212">
        <f t="shared" si="17"/>
        <v>320</v>
      </c>
      <c r="R76" s="212">
        <f t="shared" si="17"/>
        <v>27810.01</v>
      </c>
    </row>
    <row r="77" spans="1:18" ht="13.5" thickBot="1">
      <c r="A77" s="104"/>
      <c r="B77" s="105" t="s">
        <v>61</v>
      </c>
      <c r="C77" s="186">
        <f>SUM(C76-C75)</f>
        <v>0</v>
      </c>
      <c r="D77" s="142">
        <f aca="true" t="shared" si="18" ref="D77:R77">SUM(D76-D75)</f>
        <v>-0.004000000000814907</v>
      </c>
      <c r="E77" s="213">
        <f t="shared" si="18"/>
        <v>105.55999999999997</v>
      </c>
      <c r="F77" s="214">
        <f t="shared" si="18"/>
        <v>105.5560000000005</v>
      </c>
      <c r="G77" s="186">
        <f t="shared" si="18"/>
        <v>0</v>
      </c>
      <c r="H77" s="142">
        <f t="shared" si="18"/>
        <v>0</v>
      </c>
      <c r="I77" s="213">
        <f t="shared" si="18"/>
        <v>105.15</v>
      </c>
      <c r="J77" s="214">
        <f t="shared" si="18"/>
        <v>105.1500000000051</v>
      </c>
      <c r="K77" s="186">
        <f t="shared" si="18"/>
        <v>0</v>
      </c>
      <c r="L77" s="142">
        <f t="shared" si="18"/>
        <v>0.0030000000006111804</v>
      </c>
      <c r="M77" s="213">
        <f t="shared" si="18"/>
        <v>105.15</v>
      </c>
      <c r="N77" s="214">
        <f t="shared" si="18"/>
        <v>105.15300000000207</v>
      </c>
      <c r="O77" s="186">
        <f t="shared" si="18"/>
        <v>0</v>
      </c>
      <c r="P77" s="142">
        <f t="shared" si="18"/>
        <v>-0.004000000004452886</v>
      </c>
      <c r="Q77" s="213">
        <f t="shared" si="18"/>
        <v>115.55999999999997</v>
      </c>
      <c r="R77" s="142">
        <f t="shared" si="18"/>
        <v>115.55599999999686</v>
      </c>
    </row>
    <row r="78" spans="3:18" ht="12.75">
      <c r="C78" s="174"/>
      <c r="D78" s="174"/>
      <c r="E78" s="174"/>
      <c r="F78" s="174"/>
      <c r="G78" s="174"/>
      <c r="H78" s="174"/>
      <c r="I78" s="174"/>
      <c r="J78" s="174"/>
      <c r="K78" s="174"/>
      <c r="L78" s="174"/>
      <c r="M78" s="174"/>
      <c r="N78" s="174"/>
      <c r="O78" s="174"/>
      <c r="P78" s="174"/>
      <c r="Q78" s="174"/>
      <c r="R78" s="174"/>
    </row>
    <row r="79" spans="3:18" ht="13.5" thickBot="1">
      <c r="C79" s="174"/>
      <c r="D79" s="174"/>
      <c r="E79" s="174"/>
      <c r="F79" s="174"/>
      <c r="G79" s="174"/>
      <c r="H79" s="174"/>
      <c r="I79" s="174"/>
      <c r="J79" s="174"/>
      <c r="K79" s="174"/>
      <c r="L79" s="174"/>
      <c r="M79" s="174"/>
      <c r="N79" s="174"/>
      <c r="O79" s="174"/>
      <c r="P79" s="174"/>
      <c r="Q79" s="174"/>
      <c r="R79" s="174"/>
    </row>
    <row r="80" spans="2:18" ht="12.75">
      <c r="B80" s="151" t="s">
        <v>56</v>
      </c>
      <c r="C80" s="189">
        <f>SUM(C59)</f>
        <v>0</v>
      </c>
      <c r="D80" s="190">
        <f aca="true" t="shared" si="19" ref="D80:R80">SUM(D59)</f>
        <v>0</v>
      </c>
      <c r="E80" s="215">
        <f t="shared" si="19"/>
        <v>0</v>
      </c>
      <c r="F80" s="192">
        <f t="shared" si="19"/>
        <v>0</v>
      </c>
      <c r="G80" s="193">
        <f t="shared" si="19"/>
        <v>0</v>
      </c>
      <c r="H80" s="190">
        <f t="shared" si="19"/>
        <v>0</v>
      </c>
      <c r="I80" s="191">
        <f t="shared" si="19"/>
        <v>0</v>
      </c>
      <c r="J80" s="192">
        <f t="shared" si="19"/>
        <v>0</v>
      </c>
      <c r="K80" s="193">
        <f t="shared" si="19"/>
        <v>0</v>
      </c>
      <c r="L80" s="190">
        <f t="shared" si="19"/>
        <v>0</v>
      </c>
      <c r="M80" s="191">
        <f t="shared" si="19"/>
        <v>0</v>
      </c>
      <c r="N80" s="192">
        <f t="shared" si="19"/>
        <v>0</v>
      </c>
      <c r="O80" s="193">
        <f t="shared" si="19"/>
        <v>0</v>
      </c>
      <c r="P80" s="190">
        <f t="shared" si="19"/>
        <v>0</v>
      </c>
      <c r="Q80" s="191">
        <f t="shared" si="19"/>
        <v>0</v>
      </c>
      <c r="R80" s="192">
        <f t="shared" si="19"/>
        <v>0</v>
      </c>
    </row>
    <row r="81" spans="2:18" ht="13.5" thickBot="1">
      <c r="B81" s="152" t="s">
        <v>80</v>
      </c>
      <c r="C81" s="196">
        <f>SUM(C60)</f>
        <v>8.39</v>
      </c>
      <c r="D81" s="197">
        <f aca="true" t="shared" si="20" ref="D81:R81">SUM(D60)</f>
        <v>0</v>
      </c>
      <c r="E81" s="216">
        <f t="shared" si="20"/>
        <v>0</v>
      </c>
      <c r="F81" s="217">
        <f t="shared" si="20"/>
        <v>8.39</v>
      </c>
      <c r="G81" s="200">
        <f t="shared" si="20"/>
        <v>8.39</v>
      </c>
      <c r="H81" s="197">
        <f t="shared" si="20"/>
        <v>0</v>
      </c>
      <c r="I81" s="198">
        <f t="shared" si="20"/>
        <v>0</v>
      </c>
      <c r="J81" s="217">
        <f t="shared" si="20"/>
        <v>8.39</v>
      </c>
      <c r="K81" s="200">
        <f t="shared" si="20"/>
        <v>8.39</v>
      </c>
      <c r="L81" s="197">
        <f t="shared" si="20"/>
        <v>0</v>
      </c>
      <c r="M81" s="198">
        <f t="shared" si="20"/>
        <v>0</v>
      </c>
      <c r="N81" s="217">
        <f t="shared" si="20"/>
        <v>8.39</v>
      </c>
      <c r="O81" s="200">
        <f t="shared" si="20"/>
        <v>8.39</v>
      </c>
      <c r="P81" s="197">
        <f t="shared" si="20"/>
        <v>0</v>
      </c>
      <c r="Q81" s="198">
        <f t="shared" si="20"/>
        <v>0</v>
      </c>
      <c r="R81" s="217">
        <f t="shared" si="20"/>
        <v>8.39</v>
      </c>
    </row>
    <row r="82" spans="2:18" ht="15">
      <c r="B82" s="117"/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8"/>
      <c r="P82" s="119"/>
      <c r="Q82" s="120"/>
      <c r="R82" s="120"/>
    </row>
    <row r="83" spans="2:18" ht="15">
      <c r="B83" s="117"/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8"/>
      <c r="P83" s="119"/>
      <c r="Q83" s="120"/>
      <c r="R83" s="120"/>
    </row>
    <row r="84" spans="2:16" ht="12.75">
      <c r="B84" s="6"/>
      <c r="C84" s="6"/>
      <c r="D84" s="6"/>
      <c r="E84" s="6"/>
      <c r="F84" s="6"/>
      <c r="G84" s="6"/>
      <c r="H84" s="6"/>
      <c r="I84" s="6"/>
      <c r="J84" s="6"/>
      <c r="K84" s="6"/>
      <c r="L84" s="6" t="s">
        <v>42</v>
      </c>
      <c r="M84" s="6"/>
      <c r="N84" s="1"/>
      <c r="O84" s="1"/>
      <c r="P84" t="s">
        <v>97</v>
      </c>
    </row>
    <row r="85" spans="2:16" ht="12.75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1"/>
      <c r="O85" s="1"/>
      <c r="P85" t="s">
        <v>98</v>
      </c>
    </row>
    <row r="86" spans="2:15" ht="12.75">
      <c r="B86" s="6" t="s">
        <v>20</v>
      </c>
      <c r="C86" s="6"/>
      <c r="D86" s="6"/>
      <c r="E86" s="6"/>
      <c r="F86" s="6"/>
      <c r="G86" s="6"/>
      <c r="H86" s="6"/>
      <c r="I86" s="6"/>
      <c r="J86" s="6"/>
      <c r="K86" s="6"/>
      <c r="L86" s="6" t="s">
        <v>46</v>
      </c>
      <c r="M86" s="6"/>
      <c r="N86" s="1"/>
      <c r="O86" s="1"/>
    </row>
    <row r="87" spans="2:17" ht="12.75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16"/>
    </row>
    <row r="88" spans="2:17" ht="12.75">
      <c r="B88" s="6" t="s">
        <v>21</v>
      </c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16"/>
    </row>
  </sheetData>
  <sheetProtection/>
  <mergeCells count="12">
    <mergeCell ref="A70:R70"/>
    <mergeCell ref="C72:N72"/>
    <mergeCell ref="O72:R73"/>
    <mergeCell ref="C73:F73"/>
    <mergeCell ref="G73:J73"/>
    <mergeCell ref="K73:N73"/>
    <mergeCell ref="C5:N5"/>
    <mergeCell ref="C6:F6"/>
    <mergeCell ref="O5:R6"/>
    <mergeCell ref="A3:R3"/>
    <mergeCell ref="K6:N6"/>
    <mergeCell ref="G6:J6"/>
  </mergeCells>
  <printOptions/>
  <pageMargins left="0.7" right="0.7" top="0.787401575" bottom="0.787401575" header="0.3" footer="0.3"/>
  <pageSetup fitToHeight="0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Mily</dc:creator>
  <cp:keywords/>
  <dc:description/>
  <cp:lastModifiedBy>KOŠNAROVÁ Táňa</cp:lastModifiedBy>
  <cp:lastPrinted>2023-11-01T15:43:25Z</cp:lastPrinted>
  <dcterms:created xsi:type="dcterms:W3CDTF">1999-06-02T14:52:32Z</dcterms:created>
  <dcterms:modified xsi:type="dcterms:W3CDTF">2023-11-03T10:24:31Z</dcterms:modified>
  <cp:category/>
  <cp:version/>
  <cp:contentType/>
  <cp:contentStatus/>
</cp:coreProperties>
</file>